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E7A2EF8-B3CF-480E-BF27-A2FE9B5D6542}" xr6:coauthVersionLast="47" xr6:coauthVersionMax="47" xr10:uidLastSave="{00000000-0000-0000-0000-000000000000}"/>
  <bookViews>
    <workbookView xWindow="-57720" yWindow="-120" windowWidth="29040" windowHeight="15840" activeTab="1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Log'!$A$1:$G$770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6" i="7" l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N787" i="10"/>
  <c r="G787" i="10"/>
  <c r="C787" i="10"/>
  <c r="B787" i="10"/>
  <c r="H787" i="10" s="1"/>
  <c r="N786" i="10"/>
  <c r="H786" i="10"/>
  <c r="G786" i="10"/>
  <c r="C786" i="10"/>
  <c r="B786" i="10"/>
  <c r="N785" i="10"/>
  <c r="I785" i="10"/>
  <c r="H785" i="10"/>
  <c r="G785" i="10"/>
  <c r="E785" i="10"/>
  <c r="C785" i="10"/>
  <c r="B785" i="10"/>
  <c r="N784" i="10"/>
  <c r="G784" i="10"/>
  <c r="C784" i="10"/>
  <c r="I784" i="10" s="1"/>
  <c r="B784" i="10"/>
  <c r="H784" i="10" s="1"/>
  <c r="N783" i="10"/>
  <c r="G783" i="10"/>
  <c r="C783" i="10"/>
  <c r="B783" i="10"/>
  <c r="H783" i="10" s="1"/>
  <c r="N782" i="10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N346" i="10"/>
  <c r="H346" i="10"/>
  <c r="G346" i="10"/>
  <c r="C346" i="10"/>
  <c r="B346" i="10"/>
  <c r="N345" i="10"/>
  <c r="I345" i="10"/>
  <c r="G345" i="10"/>
  <c r="E345" i="10"/>
  <c r="C345" i="10"/>
  <c r="B345" i="10"/>
  <c r="H345" i="10" s="1"/>
  <c r="N344" i="10"/>
  <c r="H344" i="10"/>
  <c r="G344" i="10"/>
  <c r="C344" i="10"/>
  <c r="I344" i="10" s="1"/>
  <c r="B344" i="10"/>
  <c r="N343" i="10"/>
  <c r="I343" i="10"/>
  <c r="G343" i="10"/>
  <c r="E343" i="10"/>
  <c r="C343" i="10"/>
  <c r="B343" i="10"/>
  <c r="H343" i="10" s="1"/>
  <c r="N342" i="10"/>
  <c r="H342" i="10"/>
  <c r="G342" i="10"/>
  <c r="C342" i="10"/>
  <c r="B342" i="10"/>
  <c r="N341" i="10"/>
  <c r="I341" i="10"/>
  <c r="G341" i="10"/>
  <c r="E341" i="10"/>
  <c r="C341" i="10"/>
  <c r="B341" i="10"/>
  <c r="H341" i="10" s="1"/>
  <c r="N340" i="10"/>
  <c r="H340" i="10"/>
  <c r="G340" i="10"/>
  <c r="C340" i="10"/>
  <c r="I340" i="10" s="1"/>
  <c r="B340" i="10"/>
  <c r="N339" i="10"/>
  <c r="I339" i="10"/>
  <c r="G339" i="10"/>
  <c r="E339" i="10"/>
  <c r="C339" i="10"/>
  <c r="B339" i="10"/>
  <c r="H339" i="10" s="1"/>
  <c r="N338" i="10"/>
  <c r="H338" i="10"/>
  <c r="G338" i="10"/>
  <c r="C338" i="10"/>
  <c r="B338" i="10"/>
  <c r="N337" i="10"/>
  <c r="I337" i="10"/>
  <c r="G337" i="10"/>
  <c r="E337" i="10"/>
  <c r="C337" i="10"/>
  <c r="B337" i="10"/>
  <c r="H337" i="10" s="1"/>
  <c r="N336" i="10"/>
  <c r="H336" i="10"/>
  <c r="G336" i="10"/>
  <c r="C336" i="10"/>
  <c r="I336" i="10" s="1"/>
  <c r="B336" i="10"/>
  <c r="N335" i="10"/>
  <c r="I335" i="10"/>
  <c r="G335" i="10"/>
  <c r="E335" i="10"/>
  <c r="C335" i="10"/>
  <c r="B335" i="10"/>
  <c r="H335" i="10" s="1"/>
  <c r="N334" i="10"/>
  <c r="H334" i="10"/>
  <c r="G334" i="10"/>
  <c r="C334" i="10"/>
  <c r="B334" i="10"/>
  <c r="N333" i="10"/>
  <c r="I333" i="10"/>
  <c r="G333" i="10"/>
  <c r="E333" i="10"/>
  <c r="C333" i="10"/>
  <c r="B333" i="10"/>
  <c r="H333" i="10" s="1"/>
  <c r="N332" i="10"/>
  <c r="H332" i="10"/>
  <c r="G332" i="10"/>
  <c r="C332" i="10"/>
  <c r="I332" i="10" s="1"/>
  <c r="B332" i="10"/>
  <c r="N331" i="10"/>
  <c r="I331" i="10"/>
  <c r="G331" i="10"/>
  <c r="E331" i="10"/>
  <c r="C331" i="10"/>
  <c r="B331" i="10"/>
  <c r="H331" i="10" s="1"/>
  <c r="N330" i="10"/>
  <c r="H330" i="10"/>
  <c r="G330" i="10"/>
  <c r="C330" i="10"/>
  <c r="B330" i="10"/>
  <c r="N329" i="10"/>
  <c r="I329" i="10"/>
  <c r="G329" i="10"/>
  <c r="E329" i="10"/>
  <c r="C329" i="10"/>
  <c r="B329" i="10"/>
  <c r="H329" i="10" s="1"/>
  <c r="N328" i="10"/>
  <c r="H328" i="10"/>
  <c r="G328" i="10"/>
  <c r="C328" i="10"/>
  <c r="I328" i="10" s="1"/>
  <c r="B328" i="10"/>
  <c r="N327" i="10"/>
  <c r="I327" i="10"/>
  <c r="G327" i="10"/>
  <c r="E327" i="10"/>
  <c r="C327" i="10"/>
  <c r="B327" i="10"/>
  <c r="H327" i="10" s="1"/>
  <c r="N326" i="10"/>
  <c r="H326" i="10"/>
  <c r="G326" i="10"/>
  <c r="C326" i="10"/>
  <c r="B326" i="10"/>
  <c r="N325" i="10"/>
  <c r="I325" i="10"/>
  <c r="G325" i="10"/>
  <c r="E325" i="10"/>
  <c r="C325" i="10"/>
  <c r="B325" i="10"/>
  <c r="H325" i="10" s="1"/>
  <c r="N324" i="10"/>
  <c r="H324" i="10"/>
  <c r="G324" i="10"/>
  <c r="C324" i="10"/>
  <c r="I324" i="10" s="1"/>
  <c r="B324" i="10"/>
  <c r="N323" i="10"/>
  <c r="I323" i="10"/>
  <c r="G323" i="10"/>
  <c r="E323" i="10"/>
  <c r="C323" i="10"/>
  <c r="B323" i="10"/>
  <c r="H323" i="10" s="1"/>
  <c r="N322" i="10"/>
  <c r="H322" i="10"/>
  <c r="G322" i="10"/>
  <c r="C322" i="10"/>
  <c r="B322" i="10"/>
  <c r="N321" i="10"/>
  <c r="I321" i="10"/>
  <c r="G321" i="10"/>
  <c r="E321" i="10"/>
  <c r="C321" i="10"/>
  <c r="B321" i="10"/>
  <c r="H321" i="10" s="1"/>
  <c r="N320" i="10"/>
  <c r="H320" i="10"/>
  <c r="G320" i="10"/>
  <c r="C320" i="10"/>
  <c r="I320" i="10" s="1"/>
  <c r="B320" i="10"/>
  <c r="N319" i="10"/>
  <c r="I319" i="10"/>
  <c r="G319" i="10"/>
  <c r="E319" i="10"/>
  <c r="C319" i="10"/>
  <c r="B319" i="10"/>
  <c r="H319" i="10" s="1"/>
  <c r="N318" i="10"/>
  <c r="H318" i="10"/>
  <c r="G318" i="10"/>
  <c r="C318" i="10"/>
  <c r="B318" i="10"/>
  <c r="N317" i="10"/>
  <c r="I317" i="10"/>
  <c r="G317" i="10"/>
  <c r="E317" i="10"/>
  <c r="C317" i="10"/>
  <c r="B317" i="10"/>
  <c r="H317" i="10" s="1"/>
  <c r="N316" i="10"/>
  <c r="H316" i="10"/>
  <c r="G316" i="10"/>
  <c r="C316" i="10"/>
  <c r="I316" i="10" s="1"/>
  <c r="B316" i="10"/>
  <c r="N315" i="10"/>
  <c r="I315" i="10"/>
  <c r="G315" i="10"/>
  <c r="E315" i="10"/>
  <c r="C315" i="10"/>
  <c r="B315" i="10"/>
  <c r="H315" i="10" s="1"/>
  <c r="N314" i="10"/>
  <c r="H314" i="10"/>
  <c r="G314" i="10"/>
  <c r="C314" i="10"/>
  <c r="B314" i="10"/>
  <c r="N313" i="10"/>
  <c r="I313" i="10"/>
  <c r="G313" i="10"/>
  <c r="E313" i="10"/>
  <c r="C313" i="10"/>
  <c r="B313" i="10"/>
  <c r="H313" i="10" s="1"/>
  <c r="N312" i="10"/>
  <c r="H312" i="10"/>
  <c r="G312" i="10"/>
  <c r="C312" i="10"/>
  <c r="I312" i="10" s="1"/>
  <c r="B312" i="10"/>
  <c r="N311" i="10"/>
  <c r="I311" i="10"/>
  <c r="G311" i="10"/>
  <c r="E311" i="10"/>
  <c r="C311" i="10"/>
  <c r="B311" i="10"/>
  <c r="H311" i="10" s="1"/>
  <c r="N310" i="10"/>
  <c r="H310" i="10"/>
  <c r="G310" i="10"/>
  <c r="C310" i="10"/>
  <c r="B310" i="10"/>
  <c r="N309" i="10"/>
  <c r="I309" i="10"/>
  <c r="G309" i="10"/>
  <c r="E309" i="10"/>
  <c r="C309" i="10"/>
  <c r="B309" i="10"/>
  <c r="H309" i="10" s="1"/>
  <c r="N308" i="10"/>
  <c r="H308" i="10"/>
  <c r="G308" i="10"/>
  <c r="C308" i="10"/>
  <c r="I308" i="10" s="1"/>
  <c r="B308" i="10"/>
  <c r="N307" i="10"/>
  <c r="I307" i="10"/>
  <c r="G307" i="10"/>
  <c r="E307" i="10"/>
  <c r="C307" i="10"/>
  <c r="B307" i="10"/>
  <c r="H307" i="10" s="1"/>
  <c r="N306" i="10"/>
  <c r="H306" i="10"/>
  <c r="G306" i="10"/>
  <c r="C306" i="10"/>
  <c r="B306" i="10"/>
  <c r="N305" i="10"/>
  <c r="I305" i="10"/>
  <c r="G305" i="10"/>
  <c r="E305" i="10"/>
  <c r="C305" i="10"/>
  <c r="B305" i="10"/>
  <c r="H305" i="10" s="1"/>
  <c r="N304" i="10"/>
  <c r="H304" i="10"/>
  <c r="G304" i="10"/>
  <c r="C304" i="10"/>
  <c r="I304" i="10" s="1"/>
  <c r="B304" i="10"/>
  <c r="N303" i="10"/>
  <c r="I303" i="10"/>
  <c r="G303" i="10"/>
  <c r="E303" i="10"/>
  <c r="C303" i="10"/>
  <c r="B303" i="10"/>
  <c r="H303" i="10" s="1"/>
  <c r="N302" i="10"/>
  <c r="H302" i="10"/>
  <c r="G302" i="10"/>
  <c r="C302" i="10"/>
  <c r="B302" i="10"/>
  <c r="N301" i="10"/>
  <c r="I301" i="10"/>
  <c r="G301" i="10"/>
  <c r="E301" i="10"/>
  <c r="C301" i="10"/>
  <c r="B301" i="10"/>
  <c r="H301" i="10" s="1"/>
  <c r="N300" i="10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AC5" i="8"/>
  <c r="AB5" i="8"/>
  <c r="AA5" i="8"/>
  <c r="Z5" i="8"/>
  <c r="Y5" i="8"/>
  <c r="X5" i="8"/>
  <c r="W5" i="8"/>
  <c r="V5" i="8"/>
  <c r="U5" i="8"/>
  <c r="T5" i="8"/>
  <c r="S5" i="8"/>
  <c r="R5" i="8"/>
  <c r="P7" i="3" s="1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G3" i="8"/>
  <c r="E3" i="8"/>
  <c r="E2" i="8" s="1"/>
  <c r="A3" i="8"/>
  <c r="Y2" i="8"/>
  <c r="W2" i="8"/>
  <c r="Q2" i="8"/>
  <c r="O2" i="8"/>
  <c r="I2" i="8"/>
  <c r="G2" i="8"/>
  <c r="AB1" i="8"/>
  <c r="Z1" i="8"/>
  <c r="X1" i="8"/>
  <c r="V1" i="8"/>
  <c r="T1" i="8"/>
  <c r="R1" i="8"/>
  <c r="N1" i="8"/>
  <c r="L1" i="8"/>
  <c r="J1" i="8"/>
  <c r="H1" i="8"/>
  <c r="G769" i="7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F9" i="5" s="1"/>
  <c r="U49" i="6"/>
  <c r="S49" i="6"/>
  <c r="S54" i="6" s="1"/>
  <c r="Q49" i="6"/>
  <c r="O49" i="6"/>
  <c r="F5" i="5" s="1"/>
  <c r="M49" i="6"/>
  <c r="F4" i="5" s="1"/>
  <c r="K49" i="6"/>
  <c r="K54" i="6" s="1"/>
  <c r="I49" i="6"/>
  <c r="F2" i="5" s="1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AF40" i="6" s="1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F23" i="5" s="1"/>
  <c r="M14" i="6"/>
  <c r="N14" i="6" s="1"/>
  <c r="K14" i="6"/>
  <c r="F21" i="5" s="1"/>
  <c r="H21" i="5" s="1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AF8" i="6" s="1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J34" i="5" s="1"/>
  <c r="E20" i="5"/>
  <c r="E34" i="5" s="1"/>
  <c r="J13" i="5"/>
  <c r="J12" i="5"/>
  <c r="J11" i="5"/>
  <c r="J10" i="5"/>
  <c r="J9" i="5"/>
  <c r="J8" i="5"/>
  <c r="J7" i="5"/>
  <c r="J6" i="5"/>
  <c r="J5" i="5"/>
  <c r="J4" i="5"/>
  <c r="J3" i="5"/>
  <c r="J2" i="5"/>
  <c r="J16" i="5" s="1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J24" i="3"/>
  <c r="H24" i="3"/>
  <c r="G24" i="3"/>
  <c r="J23" i="3"/>
  <c r="G23" i="3"/>
  <c r="G22" i="3"/>
  <c r="J21" i="3"/>
  <c r="G21" i="3"/>
  <c r="J20" i="3"/>
  <c r="H20" i="3"/>
  <c r="G20" i="3"/>
  <c r="N19" i="3"/>
  <c r="M19" i="3"/>
  <c r="J19" i="3"/>
  <c r="G19" i="3"/>
  <c r="M18" i="3"/>
  <c r="J18" i="3"/>
  <c r="H18" i="3"/>
  <c r="G18" i="3"/>
  <c r="M17" i="3"/>
  <c r="J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J12" i="3"/>
  <c r="H12" i="3"/>
  <c r="G12" i="3"/>
  <c r="N11" i="3"/>
  <c r="M11" i="3"/>
  <c r="J11" i="3"/>
  <c r="H11" i="3"/>
  <c r="G11" i="3"/>
  <c r="N10" i="3"/>
  <c r="M10" i="3"/>
  <c r="J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O32" i="2"/>
  <c r="O39" i="2" s="1"/>
  <c r="O31" i="2"/>
  <c r="B31" i="2"/>
  <c r="O30" i="2"/>
  <c r="O38" i="2" s="1"/>
  <c r="O29" i="2"/>
  <c r="O28" i="2"/>
  <c r="F26" i="2"/>
  <c r="O25" i="2"/>
  <c r="F25" i="2"/>
  <c r="C25" i="2"/>
  <c r="O24" i="2"/>
  <c r="C24" i="2"/>
  <c r="F23" i="2"/>
  <c r="C23" i="2"/>
  <c r="F22" i="2"/>
  <c r="O21" i="2"/>
  <c r="F21" i="2"/>
  <c r="B19" i="2"/>
  <c r="K17" i="2"/>
  <c r="K16" i="2"/>
  <c r="K15" i="2"/>
  <c r="O14" i="2"/>
  <c r="O15" i="2" s="1"/>
  <c r="F9" i="2"/>
  <c r="O8" i="2"/>
  <c r="O7" i="2"/>
  <c r="K6" i="2"/>
  <c r="L2" i="2" s="1"/>
  <c r="C6" i="2"/>
  <c r="B6" i="2"/>
  <c r="K7" i="2" s="1"/>
  <c r="K5" i="2"/>
  <c r="C5" i="2"/>
  <c r="O4" i="2"/>
  <c r="C4" i="2"/>
  <c r="L3" i="2"/>
  <c r="C3" i="2"/>
  <c r="O2" i="2"/>
  <c r="F2" i="2"/>
  <c r="C2" i="2"/>
  <c r="G1" i="7" a="1"/>
  <c r="F6" i="5" l="1"/>
  <c r="F8" i="5"/>
  <c r="P5" i="5"/>
  <c r="P9" i="5"/>
  <c r="P13" i="5"/>
  <c r="AF27" i="6"/>
  <c r="F31" i="5"/>
  <c r="P8" i="5"/>
  <c r="AF11" i="6"/>
  <c r="AA54" i="6"/>
  <c r="F3" i="5"/>
  <c r="F16" i="5" s="1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G1" i="7"/>
  <c r="B5" i="2" s="1"/>
  <c r="B7" i="2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K8" i="2"/>
  <c r="N5" i="3"/>
  <c r="N2" i="3" s="1"/>
  <c r="H19" i="3"/>
  <c r="L12" i="4"/>
  <c r="J59" i="4"/>
  <c r="K64" i="4"/>
  <c r="F20" i="5"/>
  <c r="G20" i="5" s="1"/>
  <c r="K20" i="5"/>
  <c r="L20" i="5" s="1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K5" i="5" l="1"/>
  <c r="L5" i="5" s="1"/>
  <c r="P16" i="5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G34" i="5"/>
  <c r="K2" i="5"/>
  <c r="T2" i="5" s="1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34" i="5"/>
  <c r="M34" i="5" s="1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F34" i="5"/>
  <c r="H34" i="5" s="1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F11" i="2"/>
  <c r="F20" i="2"/>
  <c r="L15" i="4"/>
  <c r="K15" i="4"/>
  <c r="L24" i="5"/>
  <c r="K9" i="5"/>
  <c r="L25" i="5"/>
  <c r="M68" i="4"/>
  <c r="N68" i="4"/>
  <c r="T5" i="5" l="1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K16" i="5"/>
  <c r="M16" i="5" s="1"/>
  <c r="M2" i="5"/>
  <c r="L34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J10" i="13" a="1"/>
  <c r="J10" i="13" s="1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J9" i="10" s="1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N12" i="14" l="1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E16" i="5"/>
  <c r="H16" i="5" s="1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G16" i="5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O16" i="5"/>
  <c r="R16" i="5" s="1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4" i="2" l="1"/>
  <c r="O18" i="2"/>
  <c r="F1" i="2"/>
  <c r="F3" i="2" s="1"/>
  <c r="O35" i="2"/>
  <c r="M84" i="13"/>
  <c r="M85" i="14"/>
  <c r="N82" i="13"/>
  <c r="J81" i="13" a="1"/>
  <c r="J81" i="13" s="1"/>
  <c r="O37" i="2"/>
  <c r="P37" i="2" s="1"/>
  <c r="P26" i="2"/>
  <c r="I8" i="13"/>
  <c r="B8" i="13"/>
  <c r="N81" i="14"/>
  <c r="J80" i="14" a="1"/>
  <c r="J80" i="14" s="1"/>
  <c r="P22" i="2"/>
  <c r="O36" i="2"/>
  <c r="P36" i="2" s="1"/>
  <c r="K12" i="14"/>
  <c r="L12" i="14" s="1"/>
  <c r="M85" i="13" l="1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15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4" i="2"/>
  <c r="G25" i="2"/>
  <c r="G26" i="2"/>
  <c r="G23" i="2"/>
  <c r="G21" i="2"/>
  <c r="G20" i="2"/>
  <c r="G22" i="2"/>
  <c r="I13" i="14"/>
  <c r="R15" i="10" a="1"/>
  <c r="R15" i="10" s="1"/>
  <c r="N82" i="14"/>
  <c r="J81" i="14" a="1"/>
  <c r="J81" i="14" s="1"/>
  <c r="O40" i="2"/>
  <c r="P35" i="2"/>
  <c r="P40" i="2" s="1"/>
  <c r="C26" i="2"/>
  <c r="I9" i="13" l="1"/>
  <c r="Q11" i="10" a="1"/>
  <c r="Q11" i="10" s="1"/>
  <c r="S11" i="10" s="1"/>
  <c r="N83" i="14"/>
  <c r="J82" i="14" a="1"/>
  <c r="J82" i="14" s="1"/>
  <c r="K23" i="2"/>
  <c r="K21" i="2"/>
  <c r="G15" i="2"/>
  <c r="R2" i="2"/>
  <c r="R3" i="2" s="1"/>
  <c r="R4" i="2" s="1"/>
  <c r="R5" i="2" s="1"/>
  <c r="R6" i="2" s="1"/>
  <c r="R7" i="2" s="1"/>
  <c r="R8" i="2" s="1"/>
  <c r="R9" i="2" s="1"/>
  <c r="R10" i="2" s="1"/>
  <c r="R11" i="2" s="1"/>
  <c r="F15" i="2"/>
  <c r="F17" i="2" s="1"/>
  <c r="G17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<sst xmlns="http://schemas.openxmlformats.org/spreadsheetml/2006/main" count="2636" uniqueCount="849">
  <si>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</si>
  <si>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</si>
  <si>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</si>
  <si>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</si>
  <si>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</si>
  <si>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</si>
  <si>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</si>
  <si>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</si>
  <si>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</si>
  <si>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</si>
  <si>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</si>
  <si>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</si>
  <si>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</si>
  <si>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</si>
  <si>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</si>
  <si>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</si>
  <si>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</si>
  <si>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</si>
  <si>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</si>
  <si>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</si>
  <si>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</si>
  <si>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</si>
  <si>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</si>
  <si>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</si>
  <si>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</si>
  <si>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</si>
  <si>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</si>
  <si>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</si>
  <si>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</si>
  <si>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</si>
  <si>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</si>
  <si>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</si>
  <si>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</si>
  <si>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</si>
  <si>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</si>
  <si>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</si>
  <si>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</si>
  <si>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</si>
  <si>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</si>
  <si>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</si>
  <si>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</si>
  <si>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</si>
  <si>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</si>
  <si>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</si>
  <si>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</si>
  <si>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</si>
  <si>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</si>
  <si>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</si>
  <si>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</si>
  <si>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</si>
  <si>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</si>
  <si>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</si>
  <si>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</si>
  <si>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</si>
  <si>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</si>
  <si>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</si>
  <si>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</si>
  <si>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</si>
  <si>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</si>
  <si>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</si>
  <si>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</si>
  <si>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</si>
  <si>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</si>
  <si>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</si>
  <si>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</si>
  <si>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</si>
  <si>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</si>
  <si>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</si>
  <si>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</si>
  <si>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</si>
  <si>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</si>
  <si>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</si>
  <si>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</si>
  <si>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</si>
  <si>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</si>
  <si>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</si>
  <si>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</si>
  <si>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</si>
  <si>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</si>
  <si>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</si>
  <si>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</si>
  <si>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</si>
  <si>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</si>
  <si>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</si>
  <si>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</si>
  <si>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</si>
  <si>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</si>
  <si>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</si>
  <si>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</si>
  <si>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</si>
  <si>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</si>
  <si>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</si>
  <si>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</si>
  <si>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</si>
  <si>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</si>
  <si>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</si>
  <si>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</si>
  <si>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</si>
  <si>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</si>
  <si>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</si>
  <si>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</si>
  <si>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</si>
  <si>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</si>
  <si>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</si>
  <si>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</si>
  <si>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</si>
  <si>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</si>
  <si>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</si>
  <si>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</si>
  <si>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</si>
  <si>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</si>
  <si>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</si>
  <si>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</si>
  <si>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</si>
  <si>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</si>
  <si>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</si>
  <si>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</si>
  <si>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</si>
  <si>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</si>
  <si>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</si>
  <si>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</si>
  <si>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</si>
  <si>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</si>
  <si>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</si>
  <si>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</si>
  <si>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</si>
  <si>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</si>
  <si>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</si>
  <si>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</si>
  <si>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</si>
  <si>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</si>
  <si>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</si>
  <si>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</si>
  <si>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</si>
  <si>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</si>
  <si>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</si>
  <si>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</si>
  <si>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</si>
  <si>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</si>
  <si>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</si>
  <si>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</si>
  <si>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</si>
  <si>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</si>
  <si>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</si>
  <si>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</si>
  <si>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</si>
  <si>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</si>
  <si>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</si>
  <si>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</si>
  <si>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</si>
  <si>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</si>
  <si>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</si>
  <si>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</si>
  <si>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</si>
  <si>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</si>
  <si>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</si>
  <si>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</si>
  <si>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</si>
  <si>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</si>
  <si>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</si>
  <si>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</si>
  <si>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</si>
  <si>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</si>
  <si>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</si>
  <si>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</si>
  <si>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</si>
  <si>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</si>
  <si>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</si>
  <si>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</si>
  <si>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</si>
  <si>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</si>
  <si>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</si>
  <si>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</si>
  <si>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</si>
  <si>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</si>
  <si>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</si>
  <si>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</si>
  <si>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</si>
  <si>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</si>
  <si>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</si>
  <si>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</si>
  <si>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</si>
  <si>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</si>
  <si>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</si>
  <si>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</si>
  <si>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</si>
  <si>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</si>
  <si>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</si>
  <si>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</si>
  <si>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</si>
  <si>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</si>
  <si>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</si>
  <si>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</si>
  <si>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</si>
  <si>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</si>
  <si>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</si>
  <si>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</si>
  <si>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</si>
  <si>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</si>
  <si>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</si>
  <si>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</si>
  <si>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</si>
  <si>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</si>
  <si>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</si>
  <si>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</si>
  <si>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</si>
  <si>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</si>
  <si>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</si>
  <si>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</si>
  <si>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</si>
  <si>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</si>
  <si>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</si>
  <si>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</si>
  <si>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</si>
  <si>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</si>
  <si>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</si>
  <si>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</si>
  <si>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</si>
  <si>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</si>
  <si>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</si>
  <si>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</si>
  <si>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</si>
  <si>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</si>
  <si>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</si>
  <si>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</si>
  <si>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</si>
  <si>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</si>
  <si>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</si>
  <si>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</si>
  <si>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</si>
  <si>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</si>
  <si>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</si>
  <si>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</si>
  <si>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</si>
  <si>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</si>
  <si>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</si>
  <si>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</si>
  <si>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</si>
  <si>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</si>
  <si>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</si>
  <si>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</si>
  <si>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</si>
  <si>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</si>
  <si>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</si>
  <si>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</si>
  <si>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</si>
  <si>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</si>
  <si>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</si>
  <si>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</si>
  <si>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</si>
  <si>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</si>
  <si>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</si>
  <si>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</si>
  <si>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</si>
  <si>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</si>
  <si>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</si>
  <si>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</si>
  <si>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</si>
  <si>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</si>
  <si>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</si>
  <si>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</si>
  <si>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</si>
  <si>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</si>
  <si>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</si>
  <si>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</si>
  <si>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</si>
  <si>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</si>
  <si>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</si>
  <si>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</si>
  <si>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</si>
  <si>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</si>
  <si>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</si>
  <si>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</si>
  <si>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</si>
  <si>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</si>
  <si>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</si>
  <si>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</si>
  <si>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</si>
  <si>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</si>
  <si>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</si>
  <si>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</si>
  <si>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</si>
  <si>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</si>
  <si>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</si>
  <si>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</si>
  <si>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</si>
  <si>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</si>
  <si>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</si>
  <si>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</si>
  <si>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</si>
  <si>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</si>
  <si>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</si>
  <si>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</si>
  <si>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</si>
  <si>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</si>
  <si>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</si>
  <si>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</si>
  <si>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</si>
  <si>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</si>
  <si>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</si>
  <si>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</si>
  <si>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</si>
  <si>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</si>
  <si>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</si>
  <si>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</si>
  <si>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</si>
  <si>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</si>
  <si>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</si>
  <si>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</si>
  <si>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</si>
  <si>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</si>
  <si>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</si>
  <si>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</si>
  <si>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</si>
  <si>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</si>
  <si>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</si>
  <si>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</si>
  <si>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</si>
  <si>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</si>
  <si>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</si>
  <si>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</si>
  <si>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</si>
  <si>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</si>
  <si>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</si>
  <si>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</si>
  <si>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</si>
  <si>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</si>
  <si>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</si>
  <si>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</si>
  <si>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</si>
  <si>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</si>
  <si>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</si>
  <si>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</si>
  <si>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</si>
  <si>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</si>
  <si>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</si>
  <si>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</si>
  <si>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</si>
  <si>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</si>
  <si>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</si>
  <si>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</si>
  <si>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</si>
  <si>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</si>
  <si>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</si>
  <si>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</si>
  <si>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</si>
  <si>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</si>
  <si>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</si>
  <si>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</si>
  <si>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</si>
  <si>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</si>
  <si>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</si>
  <si>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</si>
  <si>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</si>
  <si>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</si>
  <si>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</si>
  <si>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</si>
  <si>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</si>
  <si>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Interest Income</t>
  </si>
  <si>
    <t>Bowling Fees</t>
  </si>
  <si>
    <t>Gulf Oil</t>
  </si>
  <si>
    <t>Mahd House</t>
  </si>
  <si>
    <t>Hotshots Bar &amp; Grill</t>
  </si>
  <si>
    <t>McDonalds</t>
  </si>
  <si>
    <t>OnlyFans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</si>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</sst>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5" formatCode="0.000000000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164" fontId="0" fillId="0" borderId="0"/>
  </cellStyleXfs>
  <cellXfs count="56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64" fontId="13" fillId="0" borderId="47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48" xfId="0" applyNumberFormat="1" applyFont="1" applyBorder="1"/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75" fontId="1" fillId="0" borderId="0" xfId="0" applyNumberFormat="1" applyFont="1"/>
    <xf numFmtId="175" fontId="0" fillId="0" borderId="0" xfId="0" applyNumberFormat="1"/>
  </cellXfs>
  <cellStyles count="1"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abSelected="1"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64" bestFit="1" customWidth="1"/>
    <col min="4" max="7" width="11.33203125" bestFit="1" customWidth="1"/>
  </cols>
  <sheetData>
    <row r="1" spans="1:3" x14ac:dyDescent="0.3">
      <c r="A1" t="s">
        <v>793</v>
      </c>
      <c r="B1" t="s">
        <v>823</v>
      </c>
      <c r="C1" s="563" t="s">
        <v>847</v>
      </c>
    </row>
    <row r="2" spans="1:3" x14ac:dyDescent="0.3">
      <c r="A2" t="s">
        <v>106</v>
      </c>
      <c r="B2" t="s">
        <v>824</v>
      </c>
      <c r="C2" s="564">
        <v>1975.0252370000001</v>
      </c>
    </row>
    <row r="3" spans="1:3" x14ac:dyDescent="0.3">
      <c r="A3" t="s">
        <v>106</v>
      </c>
      <c r="B3" t="s">
        <v>825</v>
      </c>
      <c r="C3" s="564">
        <v>951.31528000000003</v>
      </c>
    </row>
    <row r="4" spans="1:3" x14ac:dyDescent="0.3">
      <c r="A4" t="s">
        <v>106</v>
      </c>
      <c r="B4" t="s">
        <v>826</v>
      </c>
      <c r="C4" s="564">
        <v>1353.018769</v>
      </c>
    </row>
    <row r="5" spans="1:3" x14ac:dyDescent="0.3">
      <c r="A5" t="s">
        <v>827</v>
      </c>
      <c r="B5" t="s">
        <v>824</v>
      </c>
      <c r="C5" s="564">
        <v>461.22561999999999</v>
      </c>
    </row>
    <row r="6" spans="1:3" x14ac:dyDescent="0.3">
      <c r="A6" t="s">
        <v>827</v>
      </c>
      <c r="B6" t="s">
        <v>825</v>
      </c>
      <c r="C6" s="564">
        <v>733.12704199999996</v>
      </c>
    </row>
    <row r="7" spans="1:3" x14ac:dyDescent="0.3">
      <c r="A7" t="s">
        <v>829</v>
      </c>
      <c r="B7" t="s">
        <v>828</v>
      </c>
      <c r="C7" s="564">
        <v>203.505</v>
      </c>
    </row>
    <row r="8" spans="1:3" x14ac:dyDescent="0.3">
      <c r="A8" t="s">
        <v>829</v>
      </c>
      <c r="B8" t="s">
        <v>830</v>
      </c>
      <c r="C8" s="564">
        <v>1217.0540000000001</v>
      </c>
    </row>
    <row r="9" spans="1:3" x14ac:dyDescent="0.3">
      <c r="A9" t="s">
        <v>829</v>
      </c>
      <c r="B9" t="s">
        <v>831</v>
      </c>
      <c r="C9" s="564">
        <v>138.60499999999999</v>
      </c>
    </row>
    <row r="10" spans="1:3" x14ac:dyDescent="0.3">
      <c r="A10" t="s">
        <v>832</v>
      </c>
      <c r="B10" t="s">
        <v>830</v>
      </c>
      <c r="C10" s="564">
        <v>677.71900000000005</v>
      </c>
    </row>
    <row r="11" spans="1:3" x14ac:dyDescent="0.3">
      <c r="A11" t="s">
        <v>54</v>
      </c>
      <c r="B11" t="s">
        <v>833</v>
      </c>
      <c r="C11" s="564">
        <v>50.346319999999999</v>
      </c>
    </row>
    <row r="12" spans="1:3" x14ac:dyDescent="0.3">
      <c r="A12" t="s">
        <v>54</v>
      </c>
      <c r="B12" t="s">
        <v>834</v>
      </c>
      <c r="C12" s="564">
        <v>32.164059999999999</v>
      </c>
    </row>
    <row r="13" spans="1:3" x14ac:dyDescent="0.3">
      <c r="A13" t="s">
        <v>54</v>
      </c>
      <c r="B13" t="s">
        <v>835</v>
      </c>
      <c r="C13" s="564">
        <v>224.54397</v>
      </c>
    </row>
    <row r="14" spans="1:3" x14ac:dyDescent="0.3">
      <c r="A14" t="s">
        <v>54</v>
      </c>
      <c r="B14" t="s">
        <v>836</v>
      </c>
      <c r="C14" s="564">
        <v>211.67348999999999</v>
      </c>
    </row>
    <row r="15" spans="1:3" x14ac:dyDescent="0.3">
      <c r="A15" t="s">
        <v>54</v>
      </c>
      <c r="B15" t="s">
        <v>837</v>
      </c>
      <c r="C15" s="564">
        <v>204.95385999999999</v>
      </c>
    </row>
    <row r="16" spans="1:3" x14ac:dyDescent="0.3">
      <c r="A16" t="s">
        <v>59</v>
      </c>
      <c r="B16" t="s">
        <v>838</v>
      </c>
      <c r="C16" s="564">
        <v>0.10882</v>
      </c>
    </row>
    <row r="17" spans="1:3" x14ac:dyDescent="0.3">
      <c r="A17" t="s">
        <v>59</v>
      </c>
      <c r="B17" t="s">
        <v>839</v>
      </c>
      <c r="C17" s="564">
        <v>1.6377699999999999</v>
      </c>
    </row>
    <row r="18" spans="1:3" x14ac:dyDescent="0.3">
      <c r="A18" t="s">
        <v>59</v>
      </c>
      <c r="B18" t="s">
        <v>840</v>
      </c>
      <c r="C18" s="564">
        <v>22.54139</v>
      </c>
    </row>
    <row r="19" spans="1:3" x14ac:dyDescent="0.3">
      <c r="A19" t="s">
        <v>59</v>
      </c>
      <c r="B19" t="s">
        <v>841</v>
      </c>
      <c r="C19" s="564">
        <v>5.2892619999999999</v>
      </c>
    </row>
    <row r="20" spans="1:3" x14ac:dyDescent="0.3">
      <c r="A20" t="s">
        <v>59</v>
      </c>
      <c r="B20" t="s">
        <v>842</v>
      </c>
      <c r="C20" s="564">
        <v>32.208689999999997</v>
      </c>
    </row>
    <row r="21" spans="1:3" x14ac:dyDescent="0.3">
      <c r="A21" t="s">
        <v>59</v>
      </c>
      <c r="B21" t="s">
        <v>843</v>
      </c>
      <c r="C21" s="564">
        <v>144.69972000000001</v>
      </c>
    </row>
    <row r="22" spans="1:3" x14ac:dyDescent="0.3">
      <c r="A22" t="s">
        <v>59</v>
      </c>
      <c r="B22" t="s">
        <v>844</v>
      </c>
      <c r="C22" s="564">
        <v>364.74335000000002</v>
      </c>
    </row>
    <row r="23" spans="1:3" x14ac:dyDescent="0.3">
      <c r="A23" s="532" t="s">
        <v>845</v>
      </c>
      <c r="B23" s="532" t="s">
        <v>833</v>
      </c>
      <c r="C23" s="564">
        <v>8.55701</v>
      </c>
    </row>
    <row r="24" spans="1:3" x14ac:dyDescent="0.3">
      <c r="A24" s="532" t="s">
        <v>845</v>
      </c>
      <c r="B24" s="532" t="s">
        <v>835</v>
      </c>
      <c r="C24" s="564">
        <v>25.439640000000001</v>
      </c>
    </row>
    <row r="25" spans="1:3" x14ac:dyDescent="0.3">
      <c r="A25" s="532" t="s">
        <v>845</v>
      </c>
      <c r="B25" s="532" t="s">
        <v>846</v>
      </c>
      <c r="C25" s="564">
        <v>29.35069</v>
      </c>
    </row>
    <row r="26" spans="1:3" x14ac:dyDescent="0.3">
      <c r="A26" s="532" t="s">
        <v>845</v>
      </c>
      <c r="B26" s="532" t="s">
        <v>836</v>
      </c>
      <c r="C26" s="564">
        <v>22.982579999999999</v>
      </c>
    </row>
    <row r="27" spans="1:3" x14ac:dyDescent="0.3">
      <c r="A27" s="532" t="s">
        <v>845</v>
      </c>
      <c r="B27" s="532" t="s">
        <v>837</v>
      </c>
      <c r="C27" s="564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7" sqref="D1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25.6640625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38" t="s">
        <v>34</v>
      </c>
      <c r="B1" s="539"/>
      <c r="C1" s="540"/>
      <c r="E1" s="5" t="s">
        <v>35</v>
      </c>
      <c r="F1" s="6">
        <f ca="1">SUM($B$7,$B$19,$B$26,$B$31,$B$38)</f>
        <v>1686919.0299999998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46147</v>
      </c>
      <c r="E2" s="13" t="s">
        <v>40</v>
      </c>
      <c r="F2" s="16">
        <f>F9</f>
        <v>157154.43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E15*(1+$Q$1)</f>
        <v>1759229.2899999998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46147</v>
      </c>
      <c r="E3" s="21" t="s">
        <v>45</v>
      </c>
      <c r="F3" s="22">
        <f ca="1">F1-F2</f>
        <v>1529764.5999999999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2023113.6834999996</v>
      </c>
    </row>
    <row r="4" spans="1:18" ht="14.4" x14ac:dyDescent="0.3">
      <c r="A4" s="13" t="s">
        <v>49</v>
      </c>
      <c r="B4" s="14">
        <v>0</v>
      </c>
      <c r="C4" s="15">
        <f t="shared" ca="1" si="0"/>
        <v>46147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2326580.7360249995</v>
      </c>
    </row>
    <row r="5" spans="1:18" ht="14.4" x14ac:dyDescent="0.3">
      <c r="A5" s="13" t="s">
        <v>52</v>
      </c>
      <c r="B5" s="14">
        <f ca="1">'Checking Transaction Log'!G1</f>
        <v>2396.979999999985</v>
      </c>
      <c r="C5" s="15">
        <f t="shared" ca="1" si="0"/>
        <v>46147</v>
      </c>
      <c r="E5" s="541" t="s">
        <v>53</v>
      </c>
      <c r="F5" s="539"/>
      <c r="G5" s="540"/>
      <c r="H5" s="17"/>
      <c r="J5" s="29" t="s">
        <v>54</v>
      </c>
      <c r="K5" s="30">
        <f>B10</f>
        <v>89587.18</v>
      </c>
      <c r="L5" s="20">
        <f ca="1">K5/F3</f>
        <v>5.8562722656806156E-2</v>
      </c>
      <c r="N5" s="5" t="s">
        <v>55</v>
      </c>
      <c r="O5" s="6"/>
      <c r="P5" s="11"/>
      <c r="Q5" s="23" t="s">
        <v>56</v>
      </c>
      <c r="R5" s="23">
        <f t="shared" ca="1" si="1"/>
        <v>2675567.8464287492</v>
      </c>
    </row>
    <row r="6" spans="1:18" ht="14.4" x14ac:dyDescent="0.3">
      <c r="A6" s="13" t="s">
        <v>57</v>
      </c>
      <c r="B6" s="14">
        <f>'Savings Transaction Log'!A3</f>
        <v>22610.07</v>
      </c>
      <c r="C6" s="15">
        <f t="shared" ca="1" si="0"/>
        <v>46147</v>
      </c>
      <c r="E6" s="31" t="s">
        <v>58</v>
      </c>
      <c r="F6" s="14">
        <v>136517.03</v>
      </c>
      <c r="G6" s="32">
        <v>46144</v>
      </c>
      <c r="H6" s="17"/>
      <c r="J6" s="18" t="s">
        <v>59</v>
      </c>
      <c r="K6" s="30">
        <f>B12</f>
        <v>18925</v>
      </c>
      <c r="L6" s="20">
        <f ca="1">K6/F3</f>
        <v>1.2371184429290626E-2</v>
      </c>
      <c r="N6" s="21" t="s">
        <v>60</v>
      </c>
      <c r="O6" s="22"/>
      <c r="P6" s="11"/>
      <c r="Q6" s="23" t="s">
        <v>61</v>
      </c>
      <c r="R6" s="23">
        <f t="shared" ca="1" si="1"/>
        <v>3076903.0233930615</v>
      </c>
    </row>
    <row r="7" spans="1:18" ht="14.4" x14ac:dyDescent="0.3">
      <c r="A7" s="21" t="s">
        <v>62</v>
      </c>
      <c r="B7" s="33">
        <f ca="1">SUM(B2:B6)</f>
        <v>25107.049999999985</v>
      </c>
      <c r="C7" s="34">
        <f ca="1">B7/F3</f>
        <v>1.6412361745068479E-2</v>
      </c>
      <c r="E7" s="31" t="s">
        <v>63</v>
      </c>
      <c r="F7" s="14">
        <v>19392</v>
      </c>
      <c r="G7" s="32">
        <v>46112</v>
      </c>
      <c r="H7" s="7"/>
      <c r="J7" s="18" t="s">
        <v>64</v>
      </c>
      <c r="K7" s="30">
        <f>IF((B3+B4+B6)&gt;10000,(B3+B4+B6-10000),0)</f>
        <v>12610.07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3538438.4769020206</v>
      </c>
    </row>
    <row r="8" spans="1:18" ht="14.4" x14ac:dyDescent="0.3">
      <c r="B8" s="7"/>
      <c r="C8" s="37"/>
      <c r="E8" s="31" t="s">
        <v>67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121122.25</v>
      </c>
      <c r="L8" s="20">
        <f ca="1">K8/F3</f>
        <v>7.917705116198924E-2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4069204.2484373236</v>
      </c>
    </row>
    <row r="9" spans="1:18" ht="14.4" x14ac:dyDescent="0.3">
      <c r="A9" s="538" t="s">
        <v>71</v>
      </c>
      <c r="B9" s="539"/>
      <c r="C9" s="540"/>
      <c r="E9" s="21" t="s">
        <v>40</v>
      </c>
      <c r="F9" s="33">
        <f>SUM(F6:F8)</f>
        <v>157154.43</v>
      </c>
      <c r="G9" s="38"/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4679584.885702922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F10" s="7"/>
      <c r="H10" s="17"/>
      <c r="I10" s="7"/>
      <c r="J10" s="18" t="s">
        <v>54</v>
      </c>
      <c r="K10" s="30">
        <f>(K8*K2)-K5</f>
        <v>1254.507500000007</v>
      </c>
      <c r="L10" s="40">
        <f t="shared" ref="L10:L11" si="3">K10+K5</f>
        <v>90841.6875</v>
      </c>
      <c r="P10" s="11"/>
      <c r="Q10" s="23" t="s">
        <v>75</v>
      </c>
      <c r="R10" s="23">
        <f t="shared" ca="1" si="1"/>
        <v>5381522.6185583603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41" t="s">
        <v>77</v>
      </c>
      <c r="F11" s="42">
        <f ca="1">SUM(B7,B10,B18,B13,B12,B17,B15,B16,B14)</f>
        <v>133619.22999999998</v>
      </c>
      <c r="H11" s="17"/>
      <c r="I11" s="7"/>
      <c r="J11" s="43" t="s">
        <v>78</v>
      </c>
      <c r="K11" s="44">
        <f>(K8*K3)-K6</f>
        <v>11355.5625</v>
      </c>
      <c r="L11" s="45">
        <f t="shared" si="3"/>
        <v>30280.5625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6188751.0113421138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7"/>
      <c r="I12" s="7"/>
      <c r="J12" s="49"/>
      <c r="K12" s="25"/>
      <c r="L12" s="50">
        <f ca="1">L11/F3</f>
        <v>1.979426279049731E-2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17"/>
      <c r="G13" s="7"/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52" t="s">
        <v>84</v>
      </c>
      <c r="F14" s="53" t="s">
        <v>85</v>
      </c>
      <c r="G14" s="54" t="s">
        <v>85</v>
      </c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E15" s="56">
        <f ca="1">F3</f>
        <v>1529764.5999999999</v>
      </c>
      <c r="F15" s="44">
        <f ca="1">E15-E17</f>
        <v>114762.16999999993</v>
      </c>
      <c r="G15" s="34">
        <f ca="1">(E15-E17)/E17</f>
        <v>8.1103867786290612E-2</v>
      </c>
      <c r="J15" s="57" t="s">
        <v>41</v>
      </c>
      <c r="K15" s="58">
        <f>SUM(B10:B11)</f>
        <v>101768.62</v>
      </c>
      <c r="L15" s="59">
        <f ca="1">K15/F3</f>
        <v>6.6525673296401286E-2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61">
        <v>46023</v>
      </c>
      <c r="F16" s="62" t="s">
        <v>88</v>
      </c>
      <c r="G16" s="54" t="s">
        <v>89</v>
      </c>
      <c r="I16" s="7"/>
      <c r="J16" s="18" t="s">
        <v>46</v>
      </c>
      <c r="K16" s="63">
        <f>B12</f>
        <v>18925</v>
      </c>
      <c r="L16" s="20">
        <f ca="1">K16/F3</f>
        <v>1.2371184429290626E-2</v>
      </c>
      <c r="P16" s="11"/>
      <c r="Q16" s="23"/>
    </row>
    <row r="17" spans="1:17" ht="14.4" x14ac:dyDescent="0.3">
      <c r="A17" s="47"/>
      <c r="B17" s="48"/>
      <c r="C17" s="15"/>
      <c r="E17" s="56">
        <v>1415002.43</v>
      </c>
      <c r="F17" s="45">
        <f ca="1">((F15/(C2-E16))*365)+E17</f>
        <v>1752810.4304032256</v>
      </c>
      <c r="G17" s="34">
        <f ca="1">(F17-E17)/E17</f>
        <v>0.2387331592096458</v>
      </c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7"/>
      <c r="G18" s="65"/>
      <c r="I18" s="7"/>
      <c r="J18" s="49"/>
      <c r="K18" s="25"/>
      <c r="L18" s="11"/>
      <c r="N18" s="66" t="s">
        <v>91</v>
      </c>
      <c r="O18" s="67">
        <f>B19+B26+B31-F6</f>
        <v>1454294.95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7.8896857725691924E-2</v>
      </c>
      <c r="E19" s="69" t="s">
        <v>93</v>
      </c>
      <c r="F19" s="70" t="s">
        <v>94</v>
      </c>
      <c r="G19" s="71" t="s">
        <v>95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0.18927106568031468</v>
      </c>
      <c r="Q19" s="74" t="s">
        <v>97</v>
      </c>
    </row>
    <row r="20" spans="1:17" ht="14.4" x14ac:dyDescent="0.3">
      <c r="B20" s="7"/>
      <c r="C20" s="37"/>
      <c r="E20" s="75" t="s">
        <v>34</v>
      </c>
      <c r="F20" s="76">
        <f ca="1">B7</f>
        <v>25107.049999999985</v>
      </c>
      <c r="G20" s="77">
        <f t="shared" ref="G20:G26" ca="1" si="5">F20/SUM($F$20:$F$26)</f>
        <v>1.6412361745068479E-2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0.17623881936741922</v>
      </c>
      <c r="Q20" s="79" t="s">
        <v>101</v>
      </c>
    </row>
    <row r="21" spans="1:17" ht="15.75" customHeight="1" x14ac:dyDescent="0.3">
      <c r="A21" s="538" t="s">
        <v>102</v>
      </c>
      <c r="B21" s="539"/>
      <c r="C21" s="540"/>
      <c r="E21" s="80" t="s">
        <v>103</v>
      </c>
      <c r="F21" s="30">
        <f>(B11)</f>
        <v>12181.44</v>
      </c>
      <c r="G21" s="20">
        <f t="shared" ca="1" si="5"/>
        <v>7.9629506395951389E-3</v>
      </c>
      <c r="I21" s="7"/>
      <c r="J21" s="81">
        <v>2000000</v>
      </c>
      <c r="K21" s="50">
        <f t="shared" ref="K21:K24" ca="1" si="6">1-($E$15/J21)</f>
        <v>0.2351177000000001</v>
      </c>
      <c r="L21" s="11"/>
      <c r="N21" s="27" t="s">
        <v>104</v>
      </c>
      <c r="O21" s="51">
        <f>($B$10+$B$11)*0.25</f>
        <v>25442.154999999999</v>
      </c>
      <c r="P21" s="82">
        <f t="shared" si="4"/>
        <v>1.7494494497144474E-2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80" t="s">
        <v>107</v>
      </c>
      <c r="F22" s="30">
        <f>B10</f>
        <v>89587.18</v>
      </c>
      <c r="G22" s="20">
        <f t="shared" ca="1" si="5"/>
        <v>5.8562722656806156E-2</v>
      </c>
      <c r="I22" s="7"/>
      <c r="J22" s="81">
        <v>3000000</v>
      </c>
      <c r="K22" s="50">
        <f t="shared" ca="1" si="6"/>
        <v>0.49007846666666677</v>
      </c>
      <c r="L22" s="11"/>
      <c r="N22" s="5" t="s">
        <v>108</v>
      </c>
      <c r="O22" s="72">
        <f>($B$22+$B$23)*0.3</f>
        <v>165153.57299999997</v>
      </c>
      <c r="P22" s="73">
        <f t="shared" si="4"/>
        <v>0.11356263940818881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80" t="s">
        <v>110</v>
      </c>
      <c r="F23" s="30">
        <f>B12</f>
        <v>18925</v>
      </c>
      <c r="G23" s="20">
        <f t="shared" ca="1" si="5"/>
        <v>1.2371184429290626E-2</v>
      </c>
      <c r="I23" s="7"/>
      <c r="J23" s="81">
        <v>4000000</v>
      </c>
      <c r="K23" s="50">
        <f t="shared" ca="1" si="6"/>
        <v>0.61755884999999999</v>
      </c>
      <c r="L23" s="11"/>
      <c r="N23" s="13" t="s">
        <v>111</v>
      </c>
      <c r="O23" s="14">
        <f>($B$24+$B$25)*0.3</f>
        <v>153781.93499999997</v>
      </c>
      <c r="P23" s="78">
        <f t="shared" si="4"/>
        <v>0.10574329162045153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80" t="s">
        <v>102</v>
      </c>
      <c r="F24" s="30">
        <f>B26</f>
        <v>1063118.3599999999</v>
      </c>
      <c r="G24" s="20">
        <f t="shared" ca="1" si="5"/>
        <v>0.69495552452972176</v>
      </c>
      <c r="I24" s="7"/>
      <c r="J24" s="7">
        <v>5000000</v>
      </c>
      <c r="K24" s="50">
        <f t="shared" ca="1" si="6"/>
        <v>0.69404708000000004</v>
      </c>
      <c r="L24" s="11"/>
      <c r="N24" s="13" t="s">
        <v>113</v>
      </c>
      <c r="O24" s="14">
        <f t="shared" ref="O24:O25" si="7">($B$10+$B$11)*0.25</f>
        <v>25442.154999999999</v>
      </c>
      <c r="P24" s="78">
        <f t="shared" si="4"/>
        <v>1.7494494497144474E-2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80" t="s">
        <v>115</v>
      </c>
      <c r="F25" s="30">
        <f>B31-F6</f>
        <v>270482.96999999997</v>
      </c>
      <c r="G25" s="20">
        <f t="shared" ca="1" si="5"/>
        <v>0.17681345875045087</v>
      </c>
      <c r="I25" s="7"/>
      <c r="J25" s="84"/>
      <c r="K25" s="25"/>
      <c r="L25" s="11"/>
      <c r="N25" s="27" t="s">
        <v>116</v>
      </c>
      <c r="O25" s="51">
        <f t="shared" si="7"/>
        <v>25442.154999999999</v>
      </c>
      <c r="P25" s="82">
        <f t="shared" si="4"/>
        <v>1.7494494497144474E-2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0.69495552452972176</v>
      </c>
      <c r="E26" s="85" t="s">
        <v>118</v>
      </c>
      <c r="F26" s="44">
        <f>B38-F8-F7</f>
        <v>50362.600000000006</v>
      </c>
      <c r="G26" s="34">
        <f t="shared" ca="1" si="5"/>
        <v>3.2921797249066957E-2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7.5708426272125873E-2</v>
      </c>
      <c r="Q26" s="74" t="s">
        <v>97</v>
      </c>
    </row>
    <row r="27" spans="1:17" ht="15.75" customHeight="1" x14ac:dyDescent="0.3">
      <c r="B27" s="7"/>
      <c r="C27" s="37"/>
      <c r="E27" s="7"/>
      <c r="G27" s="7"/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7.0495527746967698E-2</v>
      </c>
      <c r="Q27" s="79" t="s">
        <v>101</v>
      </c>
    </row>
    <row r="28" spans="1:17" ht="15.75" customHeight="1" x14ac:dyDescent="0.3">
      <c r="A28" s="538" t="s">
        <v>115</v>
      </c>
      <c r="B28" s="539"/>
      <c r="C28" s="540"/>
      <c r="E28" s="7"/>
      <c r="G28" s="7"/>
      <c r="I28" s="7"/>
      <c r="J28" s="49"/>
      <c r="K28" s="25"/>
      <c r="L28" s="11"/>
      <c r="N28" s="13" t="s">
        <v>121</v>
      </c>
      <c r="O28" s="14">
        <f t="shared" ref="O28:O29" si="8">($B$10+$B$11)*0.1</f>
        <v>10176.862000000001</v>
      </c>
      <c r="P28" s="78">
        <f t="shared" si="4"/>
        <v>6.9977977988577907E-3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17"/>
      <c r="G29" s="7"/>
      <c r="H29" s="86"/>
      <c r="I29" s="7"/>
      <c r="J29" s="49"/>
      <c r="K29" s="25"/>
      <c r="L29" s="11"/>
      <c r="N29" s="27" t="s">
        <v>123</v>
      </c>
      <c r="O29" s="51">
        <f t="shared" si="8"/>
        <v>10176.862000000001</v>
      </c>
      <c r="P29" s="82">
        <f t="shared" si="4"/>
        <v>6.9977977988577907E-3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17"/>
      <c r="F30" s="86"/>
      <c r="G30" s="7"/>
      <c r="H30" s="86"/>
      <c r="I30" s="7"/>
      <c r="J30" s="49"/>
      <c r="K30" s="25"/>
      <c r="L30" s="11"/>
      <c r="N30" s="5" t="s">
        <v>115</v>
      </c>
      <c r="O30" s="72">
        <f>B31-F6</f>
        <v>270482.96999999997</v>
      </c>
      <c r="P30" s="73">
        <f t="shared" si="4"/>
        <v>0.18598907326192668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0.17681345875045087</v>
      </c>
      <c r="E31" s="7"/>
      <c r="F31" s="86"/>
      <c r="G31" s="7"/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3.4988988994288954E-3</v>
      </c>
      <c r="Q31" s="83" t="s">
        <v>105</v>
      </c>
    </row>
    <row r="32" spans="1:17" ht="15" customHeight="1" x14ac:dyDescent="0.3">
      <c r="N32" s="41" t="s">
        <v>46</v>
      </c>
      <c r="O32" s="87">
        <f>B12</f>
        <v>18925</v>
      </c>
      <c r="P32" s="88">
        <f t="shared" si="4"/>
        <v>1.3013178654027508E-2</v>
      </c>
      <c r="Q32" s="89" t="s">
        <v>59</v>
      </c>
    </row>
    <row r="33" spans="1:16" ht="15.75" customHeight="1" x14ac:dyDescent="0.3">
      <c r="A33" s="538" t="s">
        <v>118</v>
      </c>
      <c r="B33" s="539"/>
      <c r="C33" s="540"/>
      <c r="D33" s="11"/>
      <c r="E33" s="39"/>
      <c r="F33" s="11"/>
      <c r="G33" s="39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25"/>
      <c r="F34" s="25"/>
      <c r="G34" s="25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25"/>
      <c r="F35" s="25"/>
      <c r="G35" s="25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9">O35/$O$18</f>
        <v>0.38300437954487843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25"/>
      <c r="F36" s="25"/>
      <c r="G36" s="25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9"/>
        <v>0.2542949200229293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E37" s="7"/>
      <c r="G37" s="7"/>
      <c r="I37" s="7"/>
      <c r="N37" s="13" t="s">
        <v>134</v>
      </c>
      <c r="O37" s="14">
        <f>SUM(O26:O29)</f>
        <v>232977.39599999995</v>
      </c>
      <c r="P37" s="20">
        <f t="shared" si="9"/>
        <v>0.16019954961680913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3.2921797249066957E-2</v>
      </c>
      <c r="D38" s="86"/>
      <c r="E38" s="7"/>
      <c r="G38" s="7"/>
      <c r="I38" s="7"/>
      <c r="N38" s="13" t="s">
        <v>115</v>
      </c>
      <c r="O38" s="14">
        <f>O30+O31</f>
        <v>275571.40099999995</v>
      </c>
      <c r="P38" s="20">
        <f t="shared" si="9"/>
        <v>0.18948797216135554</v>
      </c>
    </row>
    <row r="39" spans="1:16" ht="15" customHeight="1" x14ac:dyDescent="0.3">
      <c r="N39" s="27" t="s">
        <v>46</v>
      </c>
      <c r="O39" s="51">
        <f>O32</f>
        <v>18925</v>
      </c>
      <c r="P39" s="91">
        <f t="shared" si="9"/>
        <v>1.3013178654027508E-2</v>
      </c>
    </row>
    <row r="40" spans="1:16" ht="15" customHeight="1" x14ac:dyDescent="0.3">
      <c r="A40" s="92" t="s">
        <v>136</v>
      </c>
      <c r="N40" s="93" t="s">
        <v>137</v>
      </c>
      <c r="O40" s="94">
        <f t="shared" ref="O40:P40" si="10">SUM(O35:O39)</f>
        <v>1454294.9499999997</v>
      </c>
      <c r="P40" s="95">
        <f t="shared" si="10"/>
        <v>1</v>
      </c>
    </row>
    <row r="41" spans="1:16" ht="15" customHeight="1" x14ac:dyDescent="0.3">
      <c r="A41" s="92" t="s">
        <v>138</v>
      </c>
      <c r="P41" s="11"/>
    </row>
    <row r="42" spans="1:16" ht="15" customHeight="1" x14ac:dyDescent="0.3">
      <c r="A42" s="92" t="s">
        <v>139</v>
      </c>
      <c r="P42" s="11"/>
    </row>
    <row r="43" spans="1:16" ht="15.75" customHeight="1" x14ac:dyDescent="0.3"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/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5" t="s">
        <v>36</v>
      </c>
      <c r="C1" s="544"/>
      <c r="D1" s="546" t="s">
        <v>140</v>
      </c>
      <c r="E1" s="540"/>
      <c r="G1" s="96"/>
      <c r="H1" s="543" t="s">
        <v>36</v>
      </c>
      <c r="I1" s="544"/>
      <c r="J1" s="542" t="s">
        <v>140</v>
      </c>
      <c r="K1" s="540"/>
      <c r="M1" s="96"/>
      <c r="N1" s="543" t="s">
        <v>36</v>
      </c>
      <c r="O1" s="544"/>
      <c r="P1" s="542" t="s">
        <v>140</v>
      </c>
      <c r="Q1" s="540"/>
      <c r="S1" s="96"/>
      <c r="T1" s="543" t="s">
        <v>36</v>
      </c>
      <c r="U1" s="544"/>
      <c r="V1" s="542" t="s">
        <v>140</v>
      </c>
      <c r="W1" s="540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33872.720000000001</v>
      </c>
      <c r="K2" s="102">
        <f>J2/D2</f>
        <v>0.49738260026072678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22988.62</v>
      </c>
      <c r="Q2" s="102">
        <f>P2/D2</f>
        <v>0.33756189618093108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11434.009999999995</v>
      </c>
      <c r="W2" s="102">
        <f>V2/D2</f>
        <v>0.16789551075931161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5126.12</v>
      </c>
      <c r="K4" s="114">
        <f t="shared" ref="K4:K24" si="3">J4/$D$2</f>
        <v>7.5271277147170843E-2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4199.74</v>
      </c>
      <c r="Q4" s="114">
        <f t="shared" ref="Q4:Q19" si="5">P4/$D$2</f>
        <v>6.1668434115092749E-2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4704.47</v>
      </c>
      <c r="K5" s="102">
        <f t="shared" si="3"/>
        <v>6.9079823570371124E-2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3688.01</v>
      </c>
      <c r="Q5" s="102">
        <f t="shared" si="5"/>
        <v>5.4154257573279116E-2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2964</v>
      </c>
      <c r="Q6" s="102">
        <f t="shared" si="5"/>
        <v>4.3522989212935785E-2</v>
      </c>
      <c r="S6" s="98" t="s">
        <v>148</v>
      </c>
      <c r="T6" s="103"/>
      <c r="U6" s="100"/>
      <c r="V6" s="104">
        <f>'Budget Breakdown'!T16</f>
        <v>0</v>
      </c>
      <c r="W6" s="102">
        <f t="shared" si="7"/>
        <v>0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3120.88</v>
      </c>
      <c r="K7" s="102">
        <f t="shared" si="3"/>
        <v>4.5826594660886309E-2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-5701.9400000000014</v>
      </c>
      <c r="W7" s="120">
        <f t="shared" si="7"/>
        <v>-8.3726542885562458E-2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2459.62</v>
      </c>
      <c r="K8" s="102">
        <f t="shared" si="3"/>
        <v>3.6116739111984181E-2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1787.75</v>
      </c>
      <c r="Q8" s="102">
        <f t="shared" si="5"/>
        <v>2.6251087707633586E-2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1600</v>
      </c>
      <c r="K9" s="102">
        <f t="shared" si="3"/>
        <v>2.3494191208062502E-2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7667.9100000000008</v>
      </c>
      <c r="K10" s="102">
        <f t="shared" si="3"/>
        <v>0.11259458981638409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307.64999999999998</v>
      </c>
      <c r="K11" s="102">
        <f t="shared" si="3"/>
        <v>4.5174924532252678E-3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800</v>
      </c>
      <c r="Q11" s="102">
        <f t="shared" si="5"/>
        <v>1.1747095604031251E-2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510.18999999999994</v>
      </c>
      <c r="Q12" s="102">
        <f t="shared" si="5"/>
        <v>7.4915633827758784E-3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566.67999999999995</v>
      </c>
      <c r="K13" s="102">
        <f t="shared" si="3"/>
        <v>8.3210551711155357E-3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543.15000000000009</v>
      </c>
      <c r="Q13" s="102">
        <f t="shared" si="5"/>
        <v>7.9755437216619679E-3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460.9</v>
      </c>
      <c r="Q14" s="102">
        <f t="shared" si="5"/>
        <v>6.7677954548725034E-3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789.18</v>
      </c>
      <c r="Q16" s="102">
        <f t="shared" si="5"/>
        <v>1.1588216135986727E-2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0</v>
      </c>
      <c r="K21" s="102">
        <f t="shared" si="3"/>
        <v>0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5" sqref="D5:D4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7" t="s">
        <v>151</v>
      </c>
      <c r="B1" s="548"/>
      <c r="C1" s="548"/>
      <c r="D1" s="548"/>
      <c r="E1" s="548"/>
      <c r="F1" s="548"/>
      <c r="G1" s="548"/>
      <c r="H1" s="548"/>
      <c r="I1" s="548"/>
      <c r="J1" s="548"/>
      <c r="K1" s="548"/>
      <c r="L1" s="548"/>
      <c r="M1" s="548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24" activeCellId="1" sqref="G24 L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1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/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/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/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/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143.41000000000003</v>
      </c>
      <c r="L6" s="222">
        <f t="shared" si="3"/>
        <v>12856.59</v>
      </c>
      <c r="M6" s="223">
        <f t="shared" si="4"/>
        <v>-0.98896846153846152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-193.41000000000003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 t="shared" ref="E16:G16" si="19">SUM(E2:E5)</f>
        <v>69189.99518897332</v>
      </c>
      <c r="F16" s="216">
        <f t="shared" si="19"/>
        <v>68101.94</v>
      </c>
      <c r="G16" s="216">
        <f t="shared" si="19"/>
        <v>-1088.0551889733215</v>
      </c>
      <c r="H16" s="219">
        <f>((SUM(F16))-SUM(E16))/SUM(E16)</f>
        <v>-1.5725614462056201E-2</v>
      </c>
      <c r="I16" s="209"/>
      <c r="J16" s="220">
        <f t="shared" ref="J16:L16" si="20">SUM(J2:J5)</f>
        <v>52000</v>
      </c>
      <c r="K16" s="220">
        <f t="shared" si="20"/>
        <v>51015.99</v>
      </c>
      <c r="L16" s="220">
        <f t="shared" si="20"/>
        <v>984.01000000000022</v>
      </c>
      <c r="M16" s="223">
        <f>((K16-SUM(J16))/SUM(J16))</f>
        <v>-1.8923269230769271E-2</v>
      </c>
      <c r="N16" s="209"/>
      <c r="O16" s="224">
        <f t="shared" ref="O16:Q16" si="21">SUM(O2:O5)</f>
        <v>17189.99518897332</v>
      </c>
      <c r="P16" s="224">
        <f t="shared" si="21"/>
        <v>17085.949999999997</v>
      </c>
      <c r="Q16" s="224">
        <f t="shared" si="21"/>
        <v>-104.04518897332082</v>
      </c>
      <c r="R16" s="229">
        <f>((P16-SUM(O16))/SUM(O16))</f>
        <v>-6.0526595749173821E-3</v>
      </c>
      <c r="S16" s="209"/>
      <c r="T16" s="209">
        <f>F16-K16-P16</f>
        <v>0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22">E20-F20</f>
        <v>380.96000000000004</v>
      </c>
      <c r="H20" s="244">
        <f t="shared" ref="H20:H31" si="23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4">J20-K20</f>
        <v>224.31999999999971</v>
      </c>
      <c r="M20" s="248">
        <f t="shared" ref="M20:M31" si="25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6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22"/>
        <v>269.52000000000044</v>
      </c>
      <c r="H21" s="244">
        <f t="shared" si="23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4"/>
        <v>-70.230000000000473</v>
      </c>
      <c r="M21" s="248">
        <f t="shared" si="25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6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22"/>
        <v>-244.89000000000033</v>
      </c>
      <c r="H22" s="244">
        <f t="shared" si="23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4"/>
        <v>633.18000000000029</v>
      </c>
      <c r="M22" s="248">
        <f t="shared" si="25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6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22"/>
        <v>688.80999999999949</v>
      </c>
      <c r="H23" s="244">
        <f t="shared" si="23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4"/>
        <v>-897.65999999999985</v>
      </c>
      <c r="M23" s="248">
        <f t="shared" si="25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6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19.14</v>
      </c>
      <c r="G24" s="243">
        <f t="shared" si="22"/>
        <v>5180.8599999999997</v>
      </c>
      <c r="H24" s="244">
        <f t="shared" si="23"/>
        <v>-0.99631923076923068</v>
      </c>
      <c r="I24" s="209"/>
      <c r="J24" s="245">
        <f>SUM('Proposed Budget'!$D$5:$D$12)</f>
        <v>5800</v>
      </c>
      <c r="K24" s="246">
        <f>SUM('Monthly Breakdown'!Q5:Q12)</f>
        <v>124.27000000000001</v>
      </c>
      <c r="L24" s="247">
        <f t="shared" si="24"/>
        <v>5675.73</v>
      </c>
      <c r="M24" s="248">
        <f t="shared" si="25"/>
        <v>-0.97857413793103443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6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22"/>
        <v>5200</v>
      </c>
      <c r="H25" s="244">
        <f t="shared" si="23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4"/>
        <v>5800</v>
      </c>
      <c r="M25" s="248">
        <f t="shared" si="25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6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22"/>
        <v>5200</v>
      </c>
      <c r="H26" s="244">
        <f t="shared" si="23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4"/>
        <v>5800</v>
      </c>
      <c r="M26" s="248">
        <f t="shared" si="25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6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22"/>
        <v>5200</v>
      </c>
      <c r="H27" s="244">
        <f t="shared" si="23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4"/>
        <v>5800</v>
      </c>
      <c r="M27" s="248">
        <f t="shared" si="25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6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22"/>
        <v>5200</v>
      </c>
      <c r="H28" s="244">
        <f t="shared" si="23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4"/>
        <v>5800</v>
      </c>
      <c r="M28" s="248">
        <f t="shared" si="25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6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22"/>
        <v>5200</v>
      </c>
      <c r="H29" s="244">
        <f t="shared" si="23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4"/>
        <v>5800</v>
      </c>
      <c r="M29" s="248">
        <f t="shared" si="25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6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22"/>
        <v>5200</v>
      </c>
      <c r="H30" s="244">
        <f t="shared" si="23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4"/>
        <v>5800</v>
      </c>
      <c r="M30" s="248">
        <f t="shared" si="25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6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22"/>
        <v>5200</v>
      </c>
      <c r="H31" s="244">
        <f t="shared" si="23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4"/>
        <v>5800</v>
      </c>
      <c r="M31" s="248">
        <f t="shared" si="25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6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 t="shared" ref="E34:G34" si="27">SUM(E20:E23)</f>
        <v>20800</v>
      </c>
      <c r="F34" s="241">
        <f t="shared" si="27"/>
        <v>19705.599999999999</v>
      </c>
      <c r="G34" s="241">
        <f t="shared" si="27"/>
        <v>1094.3999999999996</v>
      </c>
      <c r="H34" s="244">
        <f>((F34-SUM(E34)))/SUM(E34)</f>
        <v>-5.2615384615384689E-2</v>
      </c>
      <c r="I34" s="209"/>
      <c r="J34" s="245">
        <f t="shared" ref="J34:L34" si="28">SUM(J20:J23)</f>
        <v>23200</v>
      </c>
      <c r="K34" s="245">
        <f t="shared" si="28"/>
        <v>23310.39</v>
      </c>
      <c r="L34" s="245">
        <f t="shared" si="28"/>
        <v>-110.39000000000033</v>
      </c>
      <c r="M34" s="248">
        <f>((K34-SUM(J34))/SUM(J34))</f>
        <v>4.7581896551723889E-3</v>
      </c>
      <c r="N34" s="209"/>
      <c r="O34" s="249">
        <f t="shared" ref="O34:Q34" si="29">SUM(O20:O31)</f>
        <v>24000</v>
      </c>
      <c r="P34" s="249">
        <f t="shared" si="29"/>
        <v>8000</v>
      </c>
      <c r="Q34" s="249">
        <f t="shared" si="29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49" t="s">
        <v>261</v>
      </c>
      <c r="B3" s="535"/>
      <c r="C3" s="277" t="s">
        <v>156</v>
      </c>
      <c r="D3" s="278"/>
      <c r="E3" s="279">
        <f t="shared" ref="E3:F3" si="0">SUM(E5:E46)</f>
        <v>68295.349999999991</v>
      </c>
      <c r="F3" s="279">
        <f t="shared" si="0"/>
        <v>166.79402063998816</v>
      </c>
      <c r="G3" s="280">
        <f>1-((E3/SUM(E3:F3)))</f>
        <v>2.4362956057834007E-3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193.41000000000003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49" t="s">
        <v>262</v>
      </c>
      <c r="B4" s="550"/>
      <c r="C4" s="535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1154.1127209677422</v>
      </c>
      <c r="E5" s="300">
        <f>I5+K5+M5+O5+Q5+S5+U5+W5+Y5+AA5+AC5+AE5</f>
        <v>4704.47</v>
      </c>
      <c r="F5" s="300">
        <f t="shared" ref="F5:F12" si="2">J5+L5+N5+P5</f>
        <v>95.529999999999973</v>
      </c>
      <c r="G5" s="280">
        <f t="shared" ref="G5:G12" si="3">1-((E5/SUM(E5:F5)))</f>
        <v>1.990208333333332E-2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0</v>
      </c>
      <c r="R5" s="281">
        <f t="shared" ref="R5:R12" si="8">H5-Q5</f>
        <v>1200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1030.2910548387097</v>
      </c>
      <c r="E6" s="300">
        <f t="shared" ref="E6:E12" si="16">Q6+S6+U6+W6+Y6+AA6+AC6+AE6+I6+K6+M6+O6</f>
        <v>4199.74</v>
      </c>
      <c r="F6" s="300">
        <f t="shared" si="2"/>
        <v>609.23000000000059</v>
      </c>
      <c r="G6" s="280">
        <f t="shared" si="3"/>
        <v>0.1266861718829605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8.9700000000000006</v>
      </c>
      <c r="R6" s="281">
        <f t="shared" si="8"/>
        <v>1191.03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125.16112741935484</v>
      </c>
      <c r="E7" s="300">
        <f t="shared" si="16"/>
        <v>510.18999999999994</v>
      </c>
      <c r="F7" s="300">
        <f t="shared" si="2"/>
        <v>99.54000000000002</v>
      </c>
      <c r="G7" s="280">
        <f t="shared" si="3"/>
        <v>0.16325258721073277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9.73</v>
      </c>
      <c r="R7" s="281">
        <f t="shared" si="8"/>
        <v>140.27000000000001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603.40032580645163</v>
      </c>
      <c r="E8" s="300">
        <f t="shared" si="16"/>
        <v>2459.62</v>
      </c>
      <c r="F8" s="300">
        <f t="shared" si="2"/>
        <v>-1.9300000000000637</v>
      </c>
      <c r="G8" s="280">
        <f t="shared" si="3"/>
        <v>-7.8529025222873194E-4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57.69</v>
      </c>
      <c r="R8" s="281">
        <f t="shared" si="8"/>
        <v>542.30999999999995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904.7521306451614</v>
      </c>
      <c r="E9" s="300">
        <f t="shared" si="16"/>
        <v>3688.01</v>
      </c>
      <c r="F9" s="300">
        <f t="shared" si="2"/>
        <v>-888.01</v>
      </c>
      <c r="G9" s="280">
        <f t="shared" si="3"/>
        <v>-0.31714642857142872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0</v>
      </c>
      <c r="R9" s="281">
        <f t="shared" si="8"/>
        <v>700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765.62233548387098</v>
      </c>
      <c r="E10" s="300">
        <f t="shared" si="16"/>
        <v>3120.88</v>
      </c>
      <c r="F10" s="300">
        <f t="shared" si="2"/>
        <v>520.62999999999977</v>
      </c>
      <c r="G10" s="280">
        <f t="shared" si="3"/>
        <v>0.14297091041902943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41.51</v>
      </c>
      <c r="R10" s="281">
        <f t="shared" si="8"/>
        <v>858.49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438.57544354838711</v>
      </c>
      <c r="E11" s="300">
        <f t="shared" si="16"/>
        <v>1787.75</v>
      </c>
      <c r="F11" s="300">
        <f t="shared" si="2"/>
        <v>-387.74999999999989</v>
      </c>
      <c r="G11" s="280">
        <f t="shared" si="3"/>
        <v>-0.27696428571428577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0</v>
      </c>
      <c r="R11" s="281">
        <f t="shared" si="8"/>
        <v>350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727.13612903225805</v>
      </c>
      <c r="E12" s="300">
        <f t="shared" si="16"/>
        <v>2964</v>
      </c>
      <c r="F12" s="300">
        <f t="shared" si="2"/>
        <v>-157.63000000000011</v>
      </c>
      <c r="G12" s="280">
        <f t="shared" si="3"/>
        <v>-5.6168644904271314E-2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6.37</v>
      </c>
      <c r="R12" s="281">
        <f t="shared" si="8"/>
        <v>693.63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1257.5529870967741</v>
      </c>
      <c r="E14" s="300">
        <f t="shared" ref="E14:E31" si="18">Q14+S14+U14+W14+Y14+AA14+AC14+AE14+I14+K14+M14+O14</f>
        <v>5126.12</v>
      </c>
      <c r="F14" s="300">
        <f t="shared" ref="F14:F31" si="19">J14+L14+N14+P14</f>
        <v>13.880000000000109</v>
      </c>
      <c r="G14" s="280">
        <f t="shared" ref="G14:G31" si="20">1-((E14/SUM(E14:F14)))</f>
        <v>2.7003891050584317E-3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0</v>
      </c>
      <c r="R14" s="281">
        <f t="shared" ref="R14:R31" si="25">H14-Q14</f>
        <v>1285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17.565096774193549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315.16346612903232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203.25221129032261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139.01939999999999</v>
      </c>
      <c r="E18" s="300">
        <f t="shared" si="18"/>
        <v>566.67999999999995</v>
      </c>
      <c r="F18" s="300">
        <f t="shared" si="19"/>
        <v>153.32</v>
      </c>
      <c r="G18" s="280">
        <f t="shared" si="20"/>
        <v>0.21294444444444449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0</v>
      </c>
      <c r="R18" s="281">
        <f t="shared" si="25"/>
        <v>180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133.24695967741937</v>
      </c>
      <c r="E19" s="300">
        <f t="shared" si="18"/>
        <v>543.15000000000009</v>
      </c>
      <c r="F19" s="300">
        <f t="shared" si="19"/>
        <v>16.849999999999994</v>
      </c>
      <c r="G19" s="280">
        <f t="shared" si="20"/>
        <v>3.0089285714285707E-2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0</v>
      </c>
      <c r="R19" s="281">
        <f t="shared" si="25"/>
        <v>140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153.78781935483872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204.85907419354837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193.60367419354839</v>
      </c>
      <c r="E22" s="300">
        <f t="shared" si="18"/>
        <v>789.18</v>
      </c>
      <c r="F22" s="300">
        <f t="shared" si="19"/>
        <v>-209.18</v>
      </c>
      <c r="G22" s="280">
        <f t="shared" si="20"/>
        <v>-0.36065517241379297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0</v>
      </c>
      <c r="R22" s="281">
        <f t="shared" si="25"/>
        <v>145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392.51612903225805</v>
      </c>
      <c r="E23" s="300">
        <f t="shared" si="18"/>
        <v>1600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0</v>
      </c>
      <c r="R23" s="281">
        <f t="shared" si="25"/>
        <v>400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196.25806451612902</v>
      </c>
      <c r="E24" s="300">
        <f t="shared" si="18"/>
        <v>800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0</v>
      </c>
      <c r="R24" s="281">
        <f t="shared" si="25"/>
        <v>200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98.389074193548382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113.06917741935484</v>
      </c>
      <c r="E27" s="300">
        <f t="shared" si="18"/>
        <v>460.9</v>
      </c>
      <c r="F27" s="300">
        <f t="shared" si="19"/>
        <v>-41.759999999999977</v>
      </c>
      <c r="G27" s="280">
        <f t="shared" si="20"/>
        <v>-9.9632580999188702E-2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19.14</v>
      </c>
      <c r="R27" s="281">
        <f t="shared" si="25"/>
        <v>80.86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1158.2562193548388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108.85944193548387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86.807395161290344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66.71792903225807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343.45161290322585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314.01290322580644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24.532258064516128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24.532258064516128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44.158064516129038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392.51612903225805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367.98387096774201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98.129032258064512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83.409677419354836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225.69677419354838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44.158064516129038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61.330645161290327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4142.5048306451608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8706.0886983870969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6244.5636290322582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1032.5897274193551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723.70161290322585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568"/>
  <sheetViews>
    <sheetView workbookViewId="0">
      <pane ySplit="4" topLeftCell="A5" activePane="bottomLeft" state="frozen"/>
      <selection pane="bottomLeft" activeCell="D28" sqref="D2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34" t="s">
        <v>261</v>
      </c>
      <c r="B1" s="535"/>
      <c r="C1" s="309" t="s">
        <v>268</v>
      </c>
      <c r="D1" s="310" t="s">
        <v>269</v>
      </c>
      <c r="E1" s="536" t="s">
        <v>270</v>
      </c>
      <c r="F1" s="535"/>
      <c r="G1" s="311">
        <f t="array" aca="1" ref="G1" ca="1">(SUM(INDIRECT("g5:g5")))+J2+L2+N2+P2-R2+T2-G771</f>
        <v>2396.979999999985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37" t="s">
        <v>39</v>
      </c>
      <c r="R1" s="535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36" t="s">
        <v>39</v>
      </c>
      <c r="F2" s="535"/>
      <c r="G2" s="311">
        <f>R2</f>
        <v>100</v>
      </c>
      <c r="H2" s="312"/>
      <c r="I2" s="325" t="s">
        <v>275</v>
      </c>
      <c r="J2" s="314">
        <f>SUMIFS(E:E,I:I,"1")</f>
        <v>264.81</v>
      </c>
      <c r="K2" s="315" t="s">
        <v>276</v>
      </c>
      <c r="L2" s="316">
        <f>(SUMIFS(E:E,I:I,"2"))</f>
        <v>0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36" t="s">
        <v>280</v>
      </c>
      <c r="F3" s="535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284</v>
      </c>
      <c r="B5" s="341">
        <v>36</v>
      </c>
      <c r="C5" s="309">
        <v>46146</v>
      </c>
      <c r="D5" s="310" t="s">
        <v>380</v>
      </c>
      <c r="E5" s="533">
        <v>50</v>
      </c>
      <c r="F5" s="533"/>
      <c r="G5" s="344">
        <f t="shared" ref="G5:G16" si="0">G6-E5+F5</f>
        <v>2232.1699999999851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294</v>
      </c>
      <c r="B6" s="341">
        <v>22</v>
      </c>
      <c r="C6" s="309">
        <v>46145</v>
      </c>
      <c r="D6" s="310" t="s">
        <v>848</v>
      </c>
      <c r="E6" s="533">
        <v>12.77</v>
      </c>
      <c r="F6" s="533"/>
      <c r="G6" s="344">
        <f t="shared" si="0"/>
        <v>2282.1699999999851</v>
      </c>
      <c r="H6" s="345"/>
      <c r="I6" s="346">
        <v>1</v>
      </c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4</v>
      </c>
      <c r="C7" s="309">
        <v>46144</v>
      </c>
      <c r="D7" s="310" t="s">
        <v>311</v>
      </c>
      <c r="E7" s="533">
        <v>57.69</v>
      </c>
      <c r="F7" s="533"/>
      <c r="G7" s="344">
        <f t="shared" si="0"/>
        <v>2294.939999999985</v>
      </c>
      <c r="H7" s="345"/>
      <c r="I7" s="346">
        <v>1</v>
      </c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8</v>
      </c>
      <c r="C8" s="309">
        <v>46144</v>
      </c>
      <c r="D8" s="310" t="s">
        <v>311</v>
      </c>
      <c r="E8" s="533">
        <v>6.37</v>
      </c>
      <c r="F8" s="533"/>
      <c r="G8" s="344">
        <f t="shared" si="0"/>
        <v>2352.6299999999851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294</v>
      </c>
      <c r="B9" s="341">
        <v>22</v>
      </c>
      <c r="C9" s="309">
        <v>46144</v>
      </c>
      <c r="D9" s="310" t="s">
        <v>381</v>
      </c>
      <c r="E9" s="533">
        <v>6.37</v>
      </c>
      <c r="F9" s="533"/>
      <c r="G9" s="344">
        <f t="shared" si="0"/>
        <v>2358.999999999985</v>
      </c>
      <c r="H9" s="345"/>
      <c r="I9" s="346">
        <v>1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6</v>
      </c>
      <c r="C10" s="309">
        <v>46144</v>
      </c>
      <c r="D10" s="310" t="s">
        <v>300</v>
      </c>
      <c r="E10" s="533">
        <v>41.51</v>
      </c>
      <c r="F10" s="533"/>
      <c r="G10" s="344">
        <f t="shared" si="0"/>
        <v>2365.3699999999849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/>
      <c r="B11" s="341"/>
      <c r="C11" s="309">
        <v>46144</v>
      </c>
      <c r="D11" s="310" t="s">
        <v>502</v>
      </c>
      <c r="E11" s="533">
        <v>121.4</v>
      </c>
      <c r="F11" s="533"/>
      <c r="G11" s="344">
        <f t="shared" si="0"/>
        <v>2406.8799999999851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3</v>
      </c>
      <c r="C12" s="309">
        <v>46144</v>
      </c>
      <c r="D12" s="310" t="s">
        <v>352</v>
      </c>
      <c r="E12" s="533">
        <v>9.73</v>
      </c>
      <c r="F12" s="533"/>
      <c r="G12" s="344">
        <f t="shared" si="0"/>
        <v>2528.2799999999852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2</v>
      </c>
      <c r="C13" s="309">
        <v>46143</v>
      </c>
      <c r="D13" s="310" t="s">
        <v>363</v>
      </c>
      <c r="E13" s="533">
        <v>8.9700000000000006</v>
      </c>
      <c r="F13" s="533"/>
      <c r="G13" s="344">
        <f t="shared" si="0"/>
        <v>2538.0099999999852</v>
      </c>
      <c r="H13" s="345"/>
      <c r="I13" s="346">
        <v>1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284</v>
      </c>
      <c r="B14" s="341">
        <v>37</v>
      </c>
      <c r="C14" s="309">
        <v>46142</v>
      </c>
      <c r="D14" s="310" t="s">
        <v>285</v>
      </c>
      <c r="E14" s="342">
        <v>5616.82</v>
      </c>
      <c r="F14" s="342"/>
      <c r="G14" s="344">
        <f t="shared" si="0"/>
        <v>2546.979999999985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286</v>
      </c>
      <c r="B15" s="341">
        <v>25</v>
      </c>
      <c r="C15" s="309">
        <v>46142</v>
      </c>
      <c r="D15" s="309" t="s">
        <v>204</v>
      </c>
      <c r="E15" s="342">
        <v>350</v>
      </c>
      <c r="F15" s="342"/>
      <c r="G15" s="344">
        <f t="shared" si="0"/>
        <v>8163.7999999999847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286</v>
      </c>
      <c r="B16" s="341">
        <v>26</v>
      </c>
      <c r="C16" s="309">
        <v>46142</v>
      </c>
      <c r="D16" s="309" t="s">
        <v>205</v>
      </c>
      <c r="E16" s="342">
        <v>320</v>
      </c>
      <c r="F16" s="342"/>
      <c r="G16" s="344">
        <f t="shared" si="0"/>
        <v>8513.7999999999847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286</v>
      </c>
      <c r="B17" s="341">
        <v>27</v>
      </c>
      <c r="C17" s="309">
        <v>46142</v>
      </c>
      <c r="D17" s="309" t="s">
        <v>206</v>
      </c>
      <c r="E17" s="342">
        <v>25</v>
      </c>
      <c r="F17" s="342"/>
      <c r="G17" s="344">
        <f t="shared" ref="G17:G268" si="1">G18-E17+F17</f>
        <v>8833.7999999999847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286</v>
      </c>
      <c r="B18" s="341">
        <v>28</v>
      </c>
      <c r="C18" s="309">
        <v>46142</v>
      </c>
      <c r="D18" s="309" t="s">
        <v>207</v>
      </c>
      <c r="E18" s="342">
        <v>25</v>
      </c>
      <c r="F18" s="342"/>
      <c r="G18" s="344">
        <f t="shared" si="1"/>
        <v>8858.7999999999847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286</v>
      </c>
      <c r="B19" s="341">
        <v>29</v>
      </c>
      <c r="C19" s="309">
        <v>46142</v>
      </c>
      <c r="D19" s="309" t="s">
        <v>208</v>
      </c>
      <c r="E19" s="342">
        <v>45</v>
      </c>
      <c r="F19" s="342"/>
      <c r="G19" s="344">
        <f t="shared" si="1"/>
        <v>8883.7999999999847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286</v>
      </c>
      <c r="B20" s="341">
        <v>30</v>
      </c>
      <c r="C20" s="309">
        <v>46142</v>
      </c>
      <c r="D20" s="309" t="s">
        <v>209</v>
      </c>
      <c r="E20" s="342">
        <v>400</v>
      </c>
      <c r="F20" s="342"/>
      <c r="G20" s="344">
        <f t="shared" si="1"/>
        <v>8928.7999999999847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286</v>
      </c>
      <c r="B21" s="341">
        <v>31</v>
      </c>
      <c r="C21" s="309">
        <v>46142</v>
      </c>
      <c r="D21" s="309" t="s">
        <v>210</v>
      </c>
      <c r="E21" s="342">
        <v>375</v>
      </c>
      <c r="F21" s="342"/>
      <c r="G21" s="344">
        <f t="shared" si="1"/>
        <v>9328.7999999999847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286</v>
      </c>
      <c r="B22" s="341">
        <v>32</v>
      </c>
      <c r="C22" s="309">
        <v>46142</v>
      </c>
      <c r="D22" s="309" t="s">
        <v>211</v>
      </c>
      <c r="E22" s="342">
        <v>100</v>
      </c>
      <c r="F22" s="342"/>
      <c r="G22" s="344">
        <f t="shared" si="1"/>
        <v>9703.7999999999847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286</v>
      </c>
      <c r="B23" s="341">
        <v>33</v>
      </c>
      <c r="C23" s="309">
        <v>46142</v>
      </c>
      <c r="D23" s="309" t="s">
        <v>212</v>
      </c>
      <c r="E23" s="342">
        <v>85</v>
      </c>
      <c r="F23" s="342"/>
      <c r="G23" s="344">
        <f t="shared" si="1"/>
        <v>9803.7999999999847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286</v>
      </c>
      <c r="B24" s="341">
        <v>34</v>
      </c>
      <c r="C24" s="309">
        <v>46142</v>
      </c>
      <c r="D24" s="309" t="s">
        <v>213</v>
      </c>
      <c r="E24" s="342">
        <v>230</v>
      </c>
      <c r="F24" s="342"/>
      <c r="G24" s="344">
        <f t="shared" si="1"/>
        <v>9888.7999999999847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286</v>
      </c>
      <c r="B25" s="341">
        <v>35</v>
      </c>
      <c r="C25" s="309">
        <v>46142</v>
      </c>
      <c r="D25" s="309" t="s">
        <v>214</v>
      </c>
      <c r="E25" s="342">
        <v>45</v>
      </c>
      <c r="F25" s="342"/>
      <c r="G25" s="344">
        <f t="shared" si="1"/>
        <v>10118.799999999985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287</v>
      </c>
      <c r="B26" s="341" t="s">
        <v>287</v>
      </c>
      <c r="C26" s="309">
        <v>46142</v>
      </c>
      <c r="D26" s="310" t="s">
        <v>288</v>
      </c>
      <c r="E26" s="342">
        <v>185.64</v>
      </c>
      <c r="F26" s="342">
        <v>185.64</v>
      </c>
      <c r="G26" s="344">
        <f t="shared" si="1"/>
        <v>10163.799999999985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6</v>
      </c>
      <c r="C27" s="309">
        <v>46142</v>
      </c>
      <c r="D27" s="310" t="s">
        <v>290</v>
      </c>
      <c r="E27" s="342">
        <v>30</v>
      </c>
      <c r="F27" s="342"/>
      <c r="G27" s="344">
        <f t="shared" si="1"/>
        <v>10163.799999999985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291</v>
      </c>
      <c r="B28" s="341">
        <v>39</v>
      </c>
      <c r="C28" s="309">
        <v>46142</v>
      </c>
      <c r="D28" s="310" t="s">
        <v>292</v>
      </c>
      <c r="E28" s="342"/>
      <c r="F28" s="342">
        <v>2763.78</v>
      </c>
      <c r="G28" s="344">
        <f t="shared" si="1"/>
        <v>10193.799999999985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291</v>
      </c>
      <c r="B29" s="341">
        <v>38</v>
      </c>
      <c r="C29" s="309">
        <v>46142</v>
      </c>
      <c r="D29" s="310" t="s">
        <v>293</v>
      </c>
      <c r="E29" s="342"/>
      <c r="F29" s="342">
        <v>4597.82</v>
      </c>
      <c r="G29" s="344">
        <f t="shared" si="1"/>
        <v>7430.019999999985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294</v>
      </c>
      <c r="B30" s="341">
        <v>42</v>
      </c>
      <c r="C30" s="309">
        <v>46142</v>
      </c>
      <c r="D30" s="310" t="s">
        <v>200</v>
      </c>
      <c r="E30" s="342">
        <v>50.92</v>
      </c>
      <c r="F30" s="342"/>
      <c r="G30" s="344">
        <f t="shared" si="1"/>
        <v>2832.1999999999853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294</v>
      </c>
      <c r="B31" s="341">
        <v>43</v>
      </c>
      <c r="C31" s="309">
        <v>46142</v>
      </c>
      <c r="D31" s="310" t="s">
        <v>201</v>
      </c>
      <c r="E31" s="342">
        <v>50.92</v>
      </c>
      <c r="F31" s="342"/>
      <c r="G31" s="344">
        <f t="shared" si="1"/>
        <v>2883.1199999999853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4</v>
      </c>
      <c r="C32" s="309">
        <v>46142</v>
      </c>
      <c r="D32" s="310" t="s">
        <v>295</v>
      </c>
      <c r="E32" s="342">
        <v>35.799999999999997</v>
      </c>
      <c r="F32" s="342"/>
      <c r="G32" s="344">
        <f t="shared" si="1"/>
        <v>2934.0399999999854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294</v>
      </c>
      <c r="B33" s="341">
        <v>10</v>
      </c>
      <c r="C33" s="309">
        <v>46142</v>
      </c>
      <c r="D33" s="310" t="s">
        <v>176</v>
      </c>
      <c r="E33" s="342">
        <v>17.899999999999999</v>
      </c>
      <c r="F33" s="342"/>
      <c r="G33" s="344">
        <f t="shared" si="1"/>
        <v>2969.8399999999856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2</v>
      </c>
      <c r="C34" s="309">
        <v>46142</v>
      </c>
      <c r="D34" s="310" t="s">
        <v>296</v>
      </c>
      <c r="E34" s="342">
        <v>8.7200000000000006</v>
      </c>
      <c r="F34" s="342"/>
      <c r="G34" s="344">
        <f t="shared" si="1"/>
        <v>2987.7399999999857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2</v>
      </c>
      <c r="C35" s="309">
        <v>46142</v>
      </c>
      <c r="D35" s="310" t="s">
        <v>297</v>
      </c>
      <c r="E35" s="342">
        <v>100</v>
      </c>
      <c r="F35" s="342"/>
      <c r="G35" s="344">
        <f t="shared" si="1"/>
        <v>2996.4599999999855</v>
      </c>
      <c r="H35" s="345" t="s">
        <v>298</v>
      </c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289</v>
      </c>
      <c r="B36" s="341">
        <v>5</v>
      </c>
      <c r="C36" s="309">
        <v>46142</v>
      </c>
      <c r="D36" s="310" t="s">
        <v>297</v>
      </c>
      <c r="E36" s="342">
        <v>100</v>
      </c>
      <c r="F36" s="342"/>
      <c r="G36" s="344">
        <f t="shared" si="1"/>
        <v>3096.4599999999855</v>
      </c>
      <c r="H36" s="345" t="s">
        <v>298</v>
      </c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6</v>
      </c>
      <c r="C37" s="309">
        <v>46142</v>
      </c>
      <c r="D37" s="310" t="s">
        <v>297</v>
      </c>
      <c r="E37" s="342">
        <v>100</v>
      </c>
      <c r="F37" s="342"/>
      <c r="G37" s="344">
        <f t="shared" si="1"/>
        <v>3196.4599999999855</v>
      </c>
      <c r="H37" s="345" t="s">
        <v>298</v>
      </c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8</v>
      </c>
      <c r="C38" s="309">
        <v>46142</v>
      </c>
      <c r="D38" s="310" t="s">
        <v>297</v>
      </c>
      <c r="E38" s="342">
        <v>100</v>
      </c>
      <c r="F38" s="342"/>
      <c r="G38" s="344">
        <f t="shared" si="1"/>
        <v>3296.4599999999855</v>
      </c>
      <c r="H38" s="345" t="s">
        <v>298</v>
      </c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291</v>
      </c>
      <c r="B39" s="341">
        <v>41</v>
      </c>
      <c r="C39" s="309">
        <v>46142</v>
      </c>
      <c r="D39" s="310" t="s">
        <v>299</v>
      </c>
      <c r="E39" s="342"/>
      <c r="F39" s="342">
        <v>250</v>
      </c>
      <c r="G39" s="344">
        <f t="shared" si="1"/>
        <v>3396.4599999999855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6</v>
      </c>
      <c r="C40" s="309">
        <v>46142</v>
      </c>
      <c r="D40" s="310" t="s">
        <v>300</v>
      </c>
      <c r="E40" s="342">
        <v>42.44</v>
      </c>
      <c r="F40" s="342"/>
      <c r="G40" s="344">
        <f t="shared" si="1"/>
        <v>3146.4599999999855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6</v>
      </c>
      <c r="C41" s="309">
        <v>46142</v>
      </c>
      <c r="D41" s="310" t="s">
        <v>300</v>
      </c>
      <c r="E41" s="342">
        <v>24.05</v>
      </c>
      <c r="F41" s="342"/>
      <c r="G41" s="344">
        <f t="shared" si="1"/>
        <v>3188.8999999999855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2</v>
      </c>
      <c r="C42" s="309">
        <v>46141</v>
      </c>
      <c r="D42" s="310" t="s">
        <v>301</v>
      </c>
      <c r="E42" s="342">
        <v>31.8</v>
      </c>
      <c r="F42" s="342"/>
      <c r="G42" s="344">
        <f t="shared" si="1"/>
        <v>3212.9499999999857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6</v>
      </c>
      <c r="C43" s="309">
        <v>46141</v>
      </c>
      <c r="D43" s="310" t="s">
        <v>302</v>
      </c>
      <c r="E43" s="342">
        <v>100</v>
      </c>
      <c r="F43" s="342"/>
      <c r="G43" s="344">
        <f t="shared" si="1"/>
        <v>3244.7499999999859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6</v>
      </c>
      <c r="C44" s="309">
        <v>46141</v>
      </c>
      <c r="D44" s="310" t="s">
        <v>303</v>
      </c>
      <c r="E44" s="342">
        <v>75</v>
      </c>
      <c r="F44" s="342"/>
      <c r="G44" s="344">
        <f t="shared" si="1"/>
        <v>3344.7499999999859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1</v>
      </c>
      <c r="C45" s="309">
        <v>46141</v>
      </c>
      <c r="D45" s="310" t="s">
        <v>304</v>
      </c>
      <c r="E45" s="342">
        <v>52.5</v>
      </c>
      <c r="F45" s="342"/>
      <c r="G45" s="344">
        <f t="shared" si="1"/>
        <v>3419.7499999999859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6</v>
      </c>
      <c r="C46" s="309">
        <v>46141</v>
      </c>
      <c r="D46" s="310" t="s">
        <v>305</v>
      </c>
      <c r="E46" s="342">
        <v>-256</v>
      </c>
      <c r="F46" s="342"/>
      <c r="G46" s="344">
        <f t="shared" si="1"/>
        <v>3472.2499999999859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6</v>
      </c>
      <c r="C47" s="309">
        <v>46140</v>
      </c>
      <c r="D47" s="310" t="s">
        <v>306</v>
      </c>
      <c r="E47" s="342">
        <v>20.38</v>
      </c>
      <c r="F47" s="342"/>
      <c r="G47" s="344">
        <f t="shared" si="1"/>
        <v>3216.2499999999859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2</v>
      </c>
      <c r="C48" s="309">
        <v>46140</v>
      </c>
      <c r="D48" s="310" t="s">
        <v>296</v>
      </c>
      <c r="E48" s="342">
        <v>15.41</v>
      </c>
      <c r="F48" s="342"/>
      <c r="G48" s="344">
        <f t="shared" si="1"/>
        <v>3236.629999999986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4</v>
      </c>
      <c r="C49" s="309">
        <v>46140</v>
      </c>
      <c r="D49" s="310" t="s">
        <v>296</v>
      </c>
      <c r="E49" s="342">
        <v>33.840000000000003</v>
      </c>
      <c r="F49" s="342"/>
      <c r="G49" s="344">
        <f t="shared" si="1"/>
        <v>3252.0399999999859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1</v>
      </c>
      <c r="C50" s="309">
        <v>46140</v>
      </c>
      <c r="D50" s="310" t="s">
        <v>307</v>
      </c>
      <c r="E50" s="342">
        <v>5.3</v>
      </c>
      <c r="F50" s="342"/>
      <c r="G50" s="344">
        <f t="shared" si="1"/>
        <v>3285.879999999986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5</v>
      </c>
      <c r="C51" s="309">
        <v>46140</v>
      </c>
      <c r="D51" s="310" t="s">
        <v>308</v>
      </c>
      <c r="E51" s="342">
        <v>500</v>
      </c>
      <c r="F51" s="342"/>
      <c r="G51" s="344">
        <f t="shared" si="1"/>
        <v>3291.1799999999862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8</v>
      </c>
      <c r="C52" s="309">
        <v>46140</v>
      </c>
      <c r="D52" s="310" t="s">
        <v>309</v>
      </c>
      <c r="E52" s="342">
        <v>47.99</v>
      </c>
      <c r="F52" s="342"/>
      <c r="G52" s="344">
        <f t="shared" si="1"/>
        <v>3791.1799999999862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3</v>
      </c>
      <c r="C53" s="309">
        <v>46139</v>
      </c>
      <c r="D53" s="310" t="s">
        <v>310</v>
      </c>
      <c r="E53" s="342">
        <v>13.11</v>
      </c>
      <c r="F53" s="342"/>
      <c r="G53" s="344">
        <f t="shared" si="1"/>
        <v>3839.169999999986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4</v>
      </c>
      <c r="C54" s="309">
        <v>46139</v>
      </c>
      <c r="D54" s="310" t="s">
        <v>311</v>
      </c>
      <c r="E54" s="342">
        <v>30.54</v>
      </c>
      <c r="F54" s="342"/>
      <c r="G54" s="344">
        <f t="shared" si="1"/>
        <v>3852.2799999999861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1</v>
      </c>
      <c r="C55" s="309">
        <v>46139</v>
      </c>
      <c r="D55" s="310" t="s">
        <v>312</v>
      </c>
      <c r="E55" s="342">
        <v>163.01</v>
      </c>
      <c r="F55" s="342"/>
      <c r="G55" s="344">
        <f t="shared" si="1"/>
        <v>3882.8199999999861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6</v>
      </c>
      <c r="C56" s="309">
        <v>46139</v>
      </c>
      <c r="D56" s="310" t="s">
        <v>313</v>
      </c>
      <c r="E56" s="342">
        <v>54.97</v>
      </c>
      <c r="F56" s="342"/>
      <c r="G56" s="344">
        <f t="shared" si="1"/>
        <v>4045.8299999999858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1</v>
      </c>
      <c r="C57" s="309">
        <v>46139</v>
      </c>
      <c r="D57" s="310" t="s">
        <v>307</v>
      </c>
      <c r="E57" s="342">
        <v>51.28</v>
      </c>
      <c r="F57" s="342"/>
      <c r="G57" s="344">
        <f t="shared" si="1"/>
        <v>4100.7999999999856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6</v>
      </c>
      <c r="C58" s="309">
        <v>46138</v>
      </c>
      <c r="D58" s="310" t="s">
        <v>313</v>
      </c>
      <c r="E58" s="342">
        <v>38.979999999999997</v>
      </c>
      <c r="F58" s="342"/>
      <c r="G58" s="344">
        <f t="shared" si="1"/>
        <v>4152.0799999999854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2</v>
      </c>
      <c r="C59" s="309">
        <v>46138</v>
      </c>
      <c r="D59" s="310" t="s">
        <v>314</v>
      </c>
      <c r="E59" s="342">
        <v>39.83</v>
      </c>
      <c r="F59" s="342"/>
      <c r="G59" s="344">
        <f t="shared" si="1"/>
        <v>4191.0599999999849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8</v>
      </c>
      <c r="C60" s="309">
        <v>46138</v>
      </c>
      <c r="D60" s="310" t="s">
        <v>314</v>
      </c>
      <c r="E60" s="342">
        <v>51.24</v>
      </c>
      <c r="F60" s="342"/>
      <c r="G60" s="344">
        <f t="shared" si="1"/>
        <v>4230.8899999999849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294</v>
      </c>
      <c r="B61" s="341">
        <v>12</v>
      </c>
      <c r="C61" s="309">
        <v>46137</v>
      </c>
      <c r="D61" s="310" t="s">
        <v>315</v>
      </c>
      <c r="E61" s="342">
        <v>214.74</v>
      </c>
      <c r="F61" s="342"/>
      <c r="G61" s="344">
        <f t="shared" si="1"/>
        <v>4282.1299999999846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287</v>
      </c>
      <c r="B62" s="341" t="s">
        <v>287</v>
      </c>
      <c r="C62" s="309">
        <v>46136</v>
      </c>
      <c r="D62" s="310" t="s">
        <v>316</v>
      </c>
      <c r="E62" s="342">
        <v>127.68</v>
      </c>
      <c r="F62" s="342">
        <v>127.68</v>
      </c>
      <c r="G62" s="344">
        <f t="shared" si="1"/>
        <v>4496.8699999999844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8</v>
      </c>
      <c r="C63" s="309">
        <v>46135</v>
      </c>
      <c r="D63" s="310" t="s">
        <v>317</v>
      </c>
      <c r="E63" s="342">
        <v>65</v>
      </c>
      <c r="F63" s="342"/>
      <c r="G63" s="344">
        <f t="shared" si="1"/>
        <v>4496.8699999999844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291</v>
      </c>
      <c r="B64" s="341">
        <v>40</v>
      </c>
      <c r="C64" s="309">
        <v>46134</v>
      </c>
      <c r="D64" s="310" t="s">
        <v>318</v>
      </c>
      <c r="E64" s="342"/>
      <c r="F64" s="342">
        <v>838.69</v>
      </c>
      <c r="G64" s="344">
        <f t="shared" si="1"/>
        <v>4561.8699999999844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2</v>
      </c>
      <c r="C65" s="309">
        <v>46134</v>
      </c>
      <c r="D65" s="310" t="s">
        <v>319</v>
      </c>
      <c r="E65" s="342">
        <v>17.03</v>
      </c>
      <c r="F65" s="342"/>
      <c r="G65" s="344">
        <f t="shared" si="1"/>
        <v>3723.1799999999848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6</v>
      </c>
      <c r="C66" s="309">
        <v>46134</v>
      </c>
      <c r="D66" s="310" t="s">
        <v>313</v>
      </c>
      <c r="E66" s="342">
        <v>51.94</v>
      </c>
      <c r="F66" s="342"/>
      <c r="G66" s="344">
        <f t="shared" si="1"/>
        <v>3740.209999999985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1</v>
      </c>
      <c r="C67" s="309">
        <v>46134</v>
      </c>
      <c r="D67" s="310" t="s">
        <v>307</v>
      </c>
      <c r="E67" s="342">
        <v>226.7</v>
      </c>
      <c r="F67" s="342"/>
      <c r="G67" s="344">
        <f t="shared" si="1"/>
        <v>3792.1499999999851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2</v>
      </c>
      <c r="C68" s="309">
        <v>46133</v>
      </c>
      <c r="D68" s="310" t="s">
        <v>320</v>
      </c>
      <c r="E68" s="342">
        <v>70</v>
      </c>
      <c r="F68" s="342"/>
      <c r="G68" s="344">
        <f t="shared" si="1"/>
        <v>4018.8499999999849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8</v>
      </c>
      <c r="C69" s="309">
        <v>46133</v>
      </c>
      <c r="D69" s="310" t="s">
        <v>321</v>
      </c>
      <c r="E69" s="342">
        <v>14.26</v>
      </c>
      <c r="F69" s="342"/>
      <c r="G69" s="344">
        <f t="shared" si="1"/>
        <v>4088.8499999999849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1</v>
      </c>
      <c r="C70" s="309">
        <v>46133</v>
      </c>
      <c r="D70" s="310" t="s">
        <v>322</v>
      </c>
      <c r="E70" s="342">
        <v>8.51</v>
      </c>
      <c r="F70" s="342"/>
      <c r="G70" s="344">
        <f t="shared" si="1"/>
        <v>4103.1099999999851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5</v>
      </c>
      <c r="C71" s="309">
        <v>46133</v>
      </c>
      <c r="D71" s="310" t="s">
        <v>323</v>
      </c>
      <c r="E71" s="342">
        <v>20</v>
      </c>
      <c r="F71" s="342"/>
      <c r="G71" s="344">
        <f t="shared" si="1"/>
        <v>4111.6199999999853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294</v>
      </c>
      <c r="B72" s="341">
        <v>23</v>
      </c>
      <c r="C72" s="309">
        <v>46133</v>
      </c>
      <c r="D72" s="310" t="s">
        <v>67</v>
      </c>
      <c r="E72" s="342">
        <v>650.88</v>
      </c>
      <c r="F72" s="342"/>
      <c r="G72" s="344">
        <f t="shared" si="1"/>
        <v>4131.6199999999853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6</v>
      </c>
      <c r="C73" s="309">
        <v>46133</v>
      </c>
      <c r="D73" s="310" t="s">
        <v>324</v>
      </c>
      <c r="E73" s="342">
        <v>15</v>
      </c>
      <c r="F73" s="342"/>
      <c r="G73" s="344">
        <f t="shared" si="1"/>
        <v>4782.4999999999854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5</v>
      </c>
      <c r="C74" s="309">
        <v>46133</v>
      </c>
      <c r="D74" s="310" t="s">
        <v>324</v>
      </c>
      <c r="E74" s="342">
        <v>250</v>
      </c>
      <c r="F74" s="342"/>
      <c r="G74" s="344">
        <f t="shared" si="1"/>
        <v>4797.4999999999854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294</v>
      </c>
      <c r="B75" s="341">
        <v>22</v>
      </c>
      <c r="C75" s="309">
        <v>46132</v>
      </c>
      <c r="D75" s="310" t="s">
        <v>325</v>
      </c>
      <c r="E75" s="342">
        <v>20.22</v>
      </c>
      <c r="F75" s="342"/>
      <c r="G75" s="344">
        <f t="shared" si="1"/>
        <v>5047.4999999999854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6</v>
      </c>
      <c r="C76" s="309">
        <v>46132</v>
      </c>
      <c r="D76" s="310" t="s">
        <v>326</v>
      </c>
      <c r="E76" s="342">
        <v>44</v>
      </c>
      <c r="F76" s="342"/>
      <c r="G76" s="344">
        <f t="shared" si="1"/>
        <v>5067.7199999999857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2</v>
      </c>
      <c r="C77" s="309">
        <v>46132</v>
      </c>
      <c r="D77" s="310" t="s">
        <v>327</v>
      </c>
      <c r="E77" s="342">
        <v>12.01</v>
      </c>
      <c r="F77" s="342"/>
      <c r="G77" s="344">
        <f t="shared" si="1"/>
        <v>5111.7199999999857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2</v>
      </c>
      <c r="C78" s="309">
        <v>46132</v>
      </c>
      <c r="D78" s="310" t="s">
        <v>296</v>
      </c>
      <c r="E78" s="342">
        <v>12.21</v>
      </c>
      <c r="F78" s="342"/>
      <c r="G78" s="344">
        <f t="shared" si="1"/>
        <v>5123.7299999999859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2</v>
      </c>
      <c r="C79" s="309">
        <v>46132</v>
      </c>
      <c r="D79" s="310" t="s">
        <v>328</v>
      </c>
      <c r="E79" s="342">
        <v>46.4</v>
      </c>
      <c r="F79" s="342"/>
      <c r="G79" s="344">
        <f t="shared" si="1"/>
        <v>5135.939999999986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46131</v>
      </c>
      <c r="D80" s="310" t="s">
        <v>329</v>
      </c>
      <c r="E80" s="342">
        <v>31.7</v>
      </c>
      <c r="F80" s="342"/>
      <c r="G80" s="344">
        <f t="shared" si="1"/>
        <v>5182.3399999999856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8</v>
      </c>
      <c r="C81" s="309">
        <v>46131</v>
      </c>
      <c r="D81" s="310" t="s">
        <v>330</v>
      </c>
      <c r="E81" s="342">
        <v>11.11</v>
      </c>
      <c r="F81" s="342"/>
      <c r="G81" s="344">
        <f t="shared" si="1"/>
        <v>5214.0399999999854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1</v>
      </c>
      <c r="C82" s="309">
        <v>46131</v>
      </c>
      <c r="D82" s="310" t="s">
        <v>307</v>
      </c>
      <c r="E82" s="342">
        <v>79.16</v>
      </c>
      <c r="F82" s="342"/>
      <c r="G82" s="344">
        <f t="shared" si="1"/>
        <v>5225.1499999999851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294</v>
      </c>
      <c r="B83" s="341">
        <v>22</v>
      </c>
      <c r="C83" s="309">
        <v>46131</v>
      </c>
      <c r="D83" s="310" t="s">
        <v>331</v>
      </c>
      <c r="E83" s="342">
        <v>7.46</v>
      </c>
      <c r="F83" s="342"/>
      <c r="G83" s="344">
        <f t="shared" si="1"/>
        <v>5304.3099999999849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6</v>
      </c>
      <c r="C84" s="309">
        <v>46131</v>
      </c>
      <c r="D84" s="310" t="s">
        <v>300</v>
      </c>
      <c r="E84" s="342">
        <v>13.83</v>
      </c>
      <c r="F84" s="342"/>
      <c r="G84" s="344">
        <f t="shared" si="1"/>
        <v>5311.769999999985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6</v>
      </c>
      <c r="C85" s="309">
        <v>46131</v>
      </c>
      <c r="D85" s="310" t="s">
        <v>300</v>
      </c>
      <c r="E85" s="342">
        <v>30</v>
      </c>
      <c r="F85" s="342"/>
      <c r="G85" s="344">
        <f t="shared" si="1"/>
        <v>5325.5999999999849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6</v>
      </c>
      <c r="C86" s="309">
        <v>46131</v>
      </c>
      <c r="D86" s="310" t="s">
        <v>300</v>
      </c>
      <c r="E86" s="342">
        <v>15.17</v>
      </c>
      <c r="F86" s="342"/>
      <c r="G86" s="344">
        <f t="shared" si="1"/>
        <v>5355.5999999999849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1</v>
      </c>
      <c r="C87" s="309">
        <v>46130</v>
      </c>
      <c r="D87" s="310" t="s">
        <v>332</v>
      </c>
      <c r="E87" s="342">
        <v>75.55</v>
      </c>
      <c r="F87" s="342"/>
      <c r="G87" s="344">
        <f t="shared" si="1"/>
        <v>5370.769999999985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2</v>
      </c>
      <c r="C88" s="309">
        <v>46130</v>
      </c>
      <c r="D88" s="310" t="s">
        <v>333</v>
      </c>
      <c r="E88" s="342">
        <v>26</v>
      </c>
      <c r="F88" s="342"/>
      <c r="G88" s="344">
        <f t="shared" si="1"/>
        <v>5446.3199999999852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1</v>
      </c>
      <c r="C89" s="309">
        <v>46130</v>
      </c>
      <c r="D89" s="310" t="s">
        <v>312</v>
      </c>
      <c r="E89" s="342">
        <v>25.28</v>
      </c>
      <c r="F89" s="342"/>
      <c r="G89" s="344">
        <f t="shared" si="1"/>
        <v>5472.3199999999852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3</v>
      </c>
      <c r="C90" s="309">
        <v>46130</v>
      </c>
      <c r="D90" s="310" t="s">
        <v>296</v>
      </c>
      <c r="E90" s="342">
        <v>7.76</v>
      </c>
      <c r="F90" s="342"/>
      <c r="G90" s="344">
        <f t="shared" si="1"/>
        <v>5497.5999999999849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294</v>
      </c>
      <c r="B91" s="341">
        <v>22</v>
      </c>
      <c r="C91" s="309">
        <v>46130</v>
      </c>
      <c r="D91" s="310" t="s">
        <v>334</v>
      </c>
      <c r="E91" s="342">
        <v>13.84</v>
      </c>
      <c r="F91" s="342"/>
      <c r="G91" s="344">
        <f t="shared" si="1"/>
        <v>5505.3599999999851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287</v>
      </c>
      <c r="B92" s="341" t="s">
        <v>287</v>
      </c>
      <c r="C92" s="309">
        <v>46130</v>
      </c>
      <c r="D92" s="310" t="s">
        <v>335</v>
      </c>
      <c r="E92" s="342">
        <v>578.57000000000005</v>
      </c>
      <c r="F92" s="342">
        <v>578.57000000000005</v>
      </c>
      <c r="G92" s="344">
        <f t="shared" si="1"/>
        <v>5519.1999999999853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289</v>
      </c>
      <c r="B93" s="341">
        <v>2</v>
      </c>
      <c r="C93" s="309">
        <v>46129</v>
      </c>
      <c r="D93" s="310" t="s">
        <v>327</v>
      </c>
      <c r="E93" s="342">
        <v>12.84</v>
      </c>
      <c r="F93" s="342"/>
      <c r="G93" s="344">
        <f t="shared" si="1"/>
        <v>5519.1999999999853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2</v>
      </c>
      <c r="C94" s="309">
        <v>46129</v>
      </c>
      <c r="D94" s="310" t="s">
        <v>336</v>
      </c>
      <c r="E94" s="342">
        <v>59.71</v>
      </c>
      <c r="F94" s="342"/>
      <c r="G94" s="344">
        <f t="shared" si="1"/>
        <v>5532.0399999999854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294</v>
      </c>
      <c r="B95" s="341">
        <v>21</v>
      </c>
      <c r="C95" s="309">
        <v>46129</v>
      </c>
      <c r="D95" s="310" t="s">
        <v>194</v>
      </c>
      <c r="E95" s="342">
        <v>75.599999999999994</v>
      </c>
      <c r="F95" s="342"/>
      <c r="G95" s="344">
        <f t="shared" si="1"/>
        <v>5591.7499999999854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294</v>
      </c>
      <c r="B96" s="341">
        <v>43</v>
      </c>
      <c r="C96" s="309">
        <v>46129</v>
      </c>
      <c r="D96" s="310" t="s">
        <v>337</v>
      </c>
      <c r="E96" s="342">
        <v>22.35</v>
      </c>
      <c r="F96" s="342"/>
      <c r="G96" s="344">
        <f t="shared" si="1"/>
        <v>5667.3499999999858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294</v>
      </c>
      <c r="B97" s="341">
        <v>42</v>
      </c>
      <c r="C97" s="309">
        <v>46129</v>
      </c>
      <c r="D97" s="310" t="s">
        <v>337</v>
      </c>
      <c r="E97" s="342">
        <v>37.25</v>
      </c>
      <c r="F97" s="342"/>
      <c r="G97" s="344">
        <f t="shared" si="1"/>
        <v>5689.6999999999862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289</v>
      </c>
      <c r="B98" s="341">
        <v>8</v>
      </c>
      <c r="C98" s="309">
        <v>46129</v>
      </c>
      <c r="D98" s="310" t="s">
        <v>321</v>
      </c>
      <c r="E98" s="342">
        <v>35.119999999999997</v>
      </c>
      <c r="F98" s="342"/>
      <c r="G98" s="344">
        <f t="shared" si="1"/>
        <v>5726.9499999999862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3</v>
      </c>
      <c r="C99" s="309">
        <v>46129</v>
      </c>
      <c r="D99" s="310" t="s">
        <v>296</v>
      </c>
      <c r="E99" s="342">
        <v>8.7200000000000006</v>
      </c>
      <c r="F99" s="342"/>
      <c r="G99" s="344">
        <f t="shared" si="1"/>
        <v>5762.0699999999861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2</v>
      </c>
      <c r="C100" s="309">
        <v>46129</v>
      </c>
      <c r="D100" s="310" t="s">
        <v>338</v>
      </c>
      <c r="E100" s="342">
        <v>13.21</v>
      </c>
      <c r="F100" s="342"/>
      <c r="G100" s="344">
        <f t="shared" si="1"/>
        <v>5770.7899999999863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294</v>
      </c>
      <c r="B101" s="341">
        <v>17</v>
      </c>
      <c r="C101" s="309">
        <v>46129</v>
      </c>
      <c r="D101" s="310" t="s">
        <v>188</v>
      </c>
      <c r="E101" s="342">
        <v>42.65</v>
      </c>
      <c r="F101" s="342"/>
      <c r="G101" s="344">
        <f t="shared" si="1"/>
        <v>5783.9999999999864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339</v>
      </c>
      <c r="B102" s="341" t="s">
        <v>339</v>
      </c>
      <c r="C102" s="309">
        <v>46129</v>
      </c>
      <c r="D102" s="310" t="s">
        <v>340</v>
      </c>
      <c r="E102" s="342">
        <v>130.31</v>
      </c>
      <c r="F102" s="342"/>
      <c r="G102" s="344">
        <f t="shared" si="1"/>
        <v>5826.649999999986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294</v>
      </c>
      <c r="B103" s="341">
        <v>15</v>
      </c>
      <c r="C103" s="309">
        <v>46129</v>
      </c>
      <c r="D103" s="310" t="s">
        <v>185</v>
      </c>
      <c r="E103" s="342">
        <v>131.22999999999999</v>
      </c>
      <c r="F103" s="342"/>
      <c r="G103" s="344">
        <f t="shared" si="1"/>
        <v>5956.9599999999864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6</v>
      </c>
      <c r="C104" s="309">
        <v>46129</v>
      </c>
      <c r="D104" s="310" t="s">
        <v>341</v>
      </c>
      <c r="E104" s="342">
        <v>210</v>
      </c>
      <c r="F104" s="342"/>
      <c r="G104" s="344">
        <f t="shared" si="1"/>
        <v>6088.189999999986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294</v>
      </c>
      <c r="B105" s="341">
        <v>23</v>
      </c>
      <c r="C105" s="309">
        <v>46129</v>
      </c>
      <c r="D105" s="310" t="s">
        <v>63</v>
      </c>
      <c r="E105" s="342">
        <v>529.46</v>
      </c>
      <c r="F105" s="342"/>
      <c r="G105" s="344">
        <f t="shared" si="1"/>
        <v>6298.189999999986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7</v>
      </c>
      <c r="C106" s="309">
        <v>46129</v>
      </c>
      <c r="D106" s="310" t="s">
        <v>342</v>
      </c>
      <c r="E106" s="342">
        <v>32.78</v>
      </c>
      <c r="F106" s="342"/>
      <c r="G106" s="344">
        <f t="shared" si="1"/>
        <v>6827.649999999986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4</v>
      </c>
      <c r="C107" s="309">
        <v>46128</v>
      </c>
      <c r="D107" s="310" t="s">
        <v>311</v>
      </c>
      <c r="E107" s="342">
        <v>44.41</v>
      </c>
      <c r="F107" s="342"/>
      <c r="G107" s="344">
        <f t="shared" si="1"/>
        <v>6860.4299999999857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294</v>
      </c>
      <c r="B108" s="341">
        <v>16</v>
      </c>
      <c r="C108" s="309">
        <v>46128</v>
      </c>
      <c r="D108" s="310" t="s">
        <v>343</v>
      </c>
      <c r="E108" s="342">
        <v>15</v>
      </c>
      <c r="F108" s="342"/>
      <c r="G108" s="344">
        <f t="shared" si="1"/>
        <v>6904.8399999999856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2</v>
      </c>
      <c r="C109" s="309">
        <v>46128</v>
      </c>
      <c r="D109" s="310" t="s">
        <v>301</v>
      </c>
      <c r="E109" s="342">
        <v>41.95</v>
      </c>
      <c r="F109" s="342"/>
      <c r="G109" s="344">
        <f t="shared" si="1"/>
        <v>6919.8399999999856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5</v>
      </c>
      <c r="C110" s="309">
        <v>46128</v>
      </c>
      <c r="D110" s="310" t="s">
        <v>344</v>
      </c>
      <c r="E110" s="342">
        <v>21.3</v>
      </c>
      <c r="F110" s="342"/>
      <c r="G110" s="344">
        <f t="shared" si="1"/>
        <v>6961.7899999999854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4</v>
      </c>
      <c r="C111" s="309">
        <v>46128</v>
      </c>
      <c r="D111" s="310" t="s">
        <v>296</v>
      </c>
      <c r="E111" s="342">
        <v>70.03</v>
      </c>
      <c r="F111" s="342"/>
      <c r="G111" s="344">
        <f t="shared" si="1"/>
        <v>6983.0899999999856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2</v>
      </c>
      <c r="C112" s="309">
        <v>46128</v>
      </c>
      <c r="D112" s="310" t="s">
        <v>296</v>
      </c>
      <c r="E112" s="342">
        <v>11.48</v>
      </c>
      <c r="F112" s="342"/>
      <c r="G112" s="344">
        <f t="shared" si="1"/>
        <v>7053.1199999999853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6</v>
      </c>
      <c r="C113" s="309">
        <v>46128</v>
      </c>
      <c r="D113" s="310" t="s">
        <v>345</v>
      </c>
      <c r="E113" s="342">
        <v>26.61</v>
      </c>
      <c r="F113" s="342"/>
      <c r="G113" s="344">
        <f t="shared" si="1"/>
        <v>7064.5999999999849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6</v>
      </c>
      <c r="C114" s="309">
        <v>46128</v>
      </c>
      <c r="D114" s="310" t="s">
        <v>346</v>
      </c>
      <c r="E114" s="342">
        <v>42.59</v>
      </c>
      <c r="F114" s="342"/>
      <c r="G114" s="344">
        <f t="shared" si="1"/>
        <v>7091.2099999999846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46128</v>
      </c>
      <c r="D115" s="310" t="s">
        <v>300</v>
      </c>
      <c r="E115" s="342">
        <v>20.58</v>
      </c>
      <c r="F115" s="342"/>
      <c r="G115" s="344">
        <f t="shared" si="1"/>
        <v>7133.7999999999847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294</v>
      </c>
      <c r="B116" s="341">
        <v>11</v>
      </c>
      <c r="C116" s="309">
        <v>46128</v>
      </c>
      <c r="D116" s="310" t="s">
        <v>178</v>
      </c>
      <c r="E116" s="342">
        <v>267.91000000000003</v>
      </c>
      <c r="F116" s="342"/>
      <c r="G116" s="344">
        <f t="shared" si="1"/>
        <v>7154.3799999999846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291</v>
      </c>
      <c r="B117" s="341">
        <v>41</v>
      </c>
      <c r="C117" s="309">
        <v>46128</v>
      </c>
      <c r="D117" s="310" t="s">
        <v>299</v>
      </c>
      <c r="E117" s="342"/>
      <c r="F117" s="342">
        <v>300</v>
      </c>
      <c r="G117" s="344">
        <f t="shared" si="1"/>
        <v>7422.2899999999845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291</v>
      </c>
      <c r="B118" s="341">
        <v>39</v>
      </c>
      <c r="C118" s="309">
        <v>46128</v>
      </c>
      <c r="D118" s="310" t="s">
        <v>292</v>
      </c>
      <c r="E118" s="342"/>
      <c r="F118" s="342">
        <v>2763.78</v>
      </c>
      <c r="G118" s="344">
        <f t="shared" si="1"/>
        <v>7122.2899999999845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287</v>
      </c>
      <c r="B119" s="341" t="s">
        <v>287</v>
      </c>
      <c r="C119" s="309">
        <v>46127</v>
      </c>
      <c r="D119" s="310" t="s">
        <v>347</v>
      </c>
      <c r="E119" s="342">
        <v>93.71</v>
      </c>
      <c r="F119" s="342">
        <v>93.71</v>
      </c>
      <c r="G119" s="344">
        <f t="shared" si="1"/>
        <v>4358.5099999999848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6</v>
      </c>
      <c r="C120" s="309">
        <v>46127</v>
      </c>
      <c r="D120" s="310" t="s">
        <v>348</v>
      </c>
      <c r="E120" s="342">
        <v>27</v>
      </c>
      <c r="F120" s="342"/>
      <c r="G120" s="344">
        <f t="shared" si="1"/>
        <v>4358.5099999999848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291</v>
      </c>
      <c r="B121" s="341">
        <v>38</v>
      </c>
      <c r="C121" s="309">
        <v>46127</v>
      </c>
      <c r="D121" s="310" t="s">
        <v>293</v>
      </c>
      <c r="E121" s="342"/>
      <c r="F121" s="342">
        <v>4597.82</v>
      </c>
      <c r="G121" s="344">
        <f t="shared" si="1"/>
        <v>4385.5099999999848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2</v>
      </c>
      <c r="C122" s="309">
        <v>46127</v>
      </c>
      <c r="D122" s="310" t="s">
        <v>296</v>
      </c>
      <c r="E122" s="342">
        <v>14.67</v>
      </c>
      <c r="F122" s="342"/>
      <c r="G122" s="344">
        <f t="shared" si="1"/>
        <v>-212.31000000001481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2</v>
      </c>
      <c r="C123" s="309">
        <v>46127</v>
      </c>
      <c r="D123" s="310" t="s">
        <v>349</v>
      </c>
      <c r="E123" s="342">
        <v>102.2</v>
      </c>
      <c r="F123" s="342"/>
      <c r="G123" s="344">
        <f t="shared" si="1"/>
        <v>-197.64000000001482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8</v>
      </c>
      <c r="C124" s="309">
        <v>46126</v>
      </c>
      <c r="D124" s="310" t="s">
        <v>321</v>
      </c>
      <c r="E124" s="342">
        <v>15.53</v>
      </c>
      <c r="F124" s="342"/>
      <c r="G124" s="344">
        <f t="shared" si="1"/>
        <v>-95.440000000014805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294</v>
      </c>
      <c r="B125" s="341">
        <v>24</v>
      </c>
      <c r="C125" s="309">
        <v>46126</v>
      </c>
      <c r="D125" s="310" t="s">
        <v>199</v>
      </c>
      <c r="E125" s="342">
        <v>105.33</v>
      </c>
      <c r="F125" s="342"/>
      <c r="G125" s="344">
        <f t="shared" si="1"/>
        <v>-79.910000000014804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2</v>
      </c>
      <c r="C126" s="309">
        <v>46125</v>
      </c>
      <c r="D126" s="310" t="s">
        <v>350</v>
      </c>
      <c r="E126" s="342">
        <v>11.64</v>
      </c>
      <c r="F126" s="342"/>
      <c r="G126" s="344">
        <f t="shared" si="1"/>
        <v>25.419999999985201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1</v>
      </c>
      <c r="C127" s="309">
        <v>46125</v>
      </c>
      <c r="D127" s="310" t="s">
        <v>307</v>
      </c>
      <c r="E127" s="342">
        <v>50.71</v>
      </c>
      <c r="F127" s="342"/>
      <c r="G127" s="344">
        <f t="shared" si="1"/>
        <v>37.059999999985202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2</v>
      </c>
      <c r="C128" s="309">
        <v>46125</v>
      </c>
      <c r="D128" s="310" t="s">
        <v>338</v>
      </c>
      <c r="E128" s="342">
        <v>11.06</v>
      </c>
      <c r="F128" s="342"/>
      <c r="G128" s="344">
        <f t="shared" si="1"/>
        <v>87.769999999985203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4</v>
      </c>
      <c r="C129" s="309">
        <v>46125</v>
      </c>
      <c r="D129" s="310" t="s">
        <v>295</v>
      </c>
      <c r="E129" s="342">
        <v>35.979999999999997</v>
      </c>
      <c r="F129" s="342"/>
      <c r="G129" s="344">
        <f t="shared" si="1"/>
        <v>98.829999999985205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8</v>
      </c>
      <c r="C130" s="309">
        <v>46125</v>
      </c>
      <c r="D130" s="310" t="s">
        <v>351</v>
      </c>
      <c r="E130" s="342">
        <v>7.83</v>
      </c>
      <c r="F130" s="342"/>
      <c r="G130" s="344">
        <f t="shared" si="1"/>
        <v>134.80999999998519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3</v>
      </c>
      <c r="C131" s="309">
        <v>46125</v>
      </c>
      <c r="D131" s="310" t="s">
        <v>352</v>
      </c>
      <c r="E131" s="342">
        <v>4.1900000000000004</v>
      </c>
      <c r="F131" s="342"/>
      <c r="G131" s="344">
        <f t="shared" si="1"/>
        <v>142.63999999998521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8</v>
      </c>
      <c r="C132" s="309">
        <v>46125</v>
      </c>
      <c r="D132" s="310" t="s">
        <v>353</v>
      </c>
      <c r="E132" s="342">
        <v>39.25</v>
      </c>
      <c r="F132" s="342"/>
      <c r="G132" s="344">
        <f t="shared" si="1"/>
        <v>146.8299999999852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287</v>
      </c>
      <c r="B133" s="341" t="s">
        <v>287</v>
      </c>
      <c r="C133" s="309">
        <v>46125</v>
      </c>
      <c r="D133" s="310" t="s">
        <v>354</v>
      </c>
      <c r="E133" s="342">
        <v>318.36</v>
      </c>
      <c r="F133" s="342">
        <v>318.36</v>
      </c>
      <c r="G133" s="344">
        <f t="shared" si="1"/>
        <v>186.0799999999852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294</v>
      </c>
      <c r="B134" s="341">
        <v>19</v>
      </c>
      <c r="C134" s="309">
        <v>46125</v>
      </c>
      <c r="D134" s="310" t="s">
        <v>191</v>
      </c>
      <c r="E134" s="342">
        <v>200</v>
      </c>
      <c r="F134" s="342"/>
      <c r="G134" s="344">
        <f t="shared" si="1"/>
        <v>186.0799999999852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1</v>
      </c>
      <c r="C135" s="309">
        <v>46124</v>
      </c>
      <c r="D135" s="310" t="s">
        <v>304</v>
      </c>
      <c r="E135" s="342">
        <v>136.05000000000001</v>
      </c>
      <c r="F135" s="342"/>
      <c r="G135" s="344">
        <f t="shared" si="1"/>
        <v>386.0799999999852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3</v>
      </c>
      <c r="C136" s="309">
        <v>46124</v>
      </c>
      <c r="D136" s="310" t="s">
        <v>352</v>
      </c>
      <c r="E136" s="342">
        <v>13.09</v>
      </c>
      <c r="F136" s="342"/>
      <c r="G136" s="344">
        <f t="shared" si="1"/>
        <v>522.12999999998522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8</v>
      </c>
      <c r="C137" s="309">
        <v>46124</v>
      </c>
      <c r="D137" s="310" t="s">
        <v>321</v>
      </c>
      <c r="E137" s="342">
        <v>24.47</v>
      </c>
      <c r="F137" s="342"/>
      <c r="G137" s="344">
        <f t="shared" si="1"/>
        <v>535.21999999998525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8</v>
      </c>
      <c r="C138" s="309">
        <v>46124</v>
      </c>
      <c r="D138" s="310" t="s">
        <v>321</v>
      </c>
      <c r="E138" s="342">
        <v>14.29</v>
      </c>
      <c r="F138" s="342"/>
      <c r="G138" s="344">
        <f t="shared" si="1"/>
        <v>559.68999999998528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22</v>
      </c>
      <c r="C139" s="309">
        <v>46124</v>
      </c>
      <c r="D139" s="310" t="s">
        <v>306</v>
      </c>
      <c r="E139" s="342">
        <v>9.57</v>
      </c>
      <c r="F139" s="342"/>
      <c r="G139" s="344">
        <f t="shared" si="1"/>
        <v>573.97999999998524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3</v>
      </c>
      <c r="C140" s="309">
        <v>46124</v>
      </c>
      <c r="D140" s="310" t="s">
        <v>355</v>
      </c>
      <c r="E140" s="342">
        <v>25</v>
      </c>
      <c r="F140" s="342"/>
      <c r="G140" s="344">
        <f t="shared" si="1"/>
        <v>583.54999999998529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294</v>
      </c>
      <c r="B141" s="341">
        <v>22</v>
      </c>
      <c r="C141" s="309">
        <v>46123</v>
      </c>
      <c r="D141" s="310" t="s">
        <v>356</v>
      </c>
      <c r="E141" s="342">
        <v>19.16</v>
      </c>
      <c r="F141" s="342"/>
      <c r="G141" s="344">
        <f t="shared" si="1"/>
        <v>608.54999999998529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2</v>
      </c>
      <c r="C142" s="309">
        <v>46123</v>
      </c>
      <c r="D142" s="310" t="s">
        <v>301</v>
      </c>
      <c r="E142" s="342">
        <v>20.91</v>
      </c>
      <c r="F142" s="342"/>
      <c r="G142" s="344">
        <f t="shared" si="1"/>
        <v>627.70999999998526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2</v>
      </c>
      <c r="C143" s="309">
        <v>46123</v>
      </c>
      <c r="D143" s="310" t="s">
        <v>296</v>
      </c>
      <c r="E143" s="342">
        <v>12.44</v>
      </c>
      <c r="F143" s="342"/>
      <c r="G143" s="344">
        <f t="shared" si="1"/>
        <v>648.61999999998523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2</v>
      </c>
      <c r="C144" s="309">
        <v>46123</v>
      </c>
      <c r="D144" s="310" t="s">
        <v>357</v>
      </c>
      <c r="E144" s="342">
        <v>41.34</v>
      </c>
      <c r="F144" s="342"/>
      <c r="G144" s="344">
        <f t="shared" si="1"/>
        <v>661.05999999998528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6</v>
      </c>
      <c r="C145" s="309">
        <v>46122</v>
      </c>
      <c r="D145" s="310" t="s">
        <v>358</v>
      </c>
      <c r="E145" s="342">
        <v>-0.04</v>
      </c>
      <c r="F145" s="342"/>
      <c r="G145" s="344">
        <f t="shared" si="1"/>
        <v>702.39999999998531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5</v>
      </c>
      <c r="C146" s="309">
        <v>46122</v>
      </c>
      <c r="D146" s="310" t="s">
        <v>359</v>
      </c>
      <c r="E146" s="342">
        <v>372</v>
      </c>
      <c r="F146" s="342"/>
      <c r="G146" s="344">
        <f t="shared" si="1"/>
        <v>702.35999999998535</v>
      </c>
      <c r="H146" s="345" t="s">
        <v>298</v>
      </c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46122</v>
      </c>
      <c r="D147" s="310" t="s">
        <v>360</v>
      </c>
      <c r="E147" s="342">
        <v>15.22</v>
      </c>
      <c r="F147" s="342"/>
      <c r="G147" s="344">
        <f t="shared" si="1"/>
        <v>1074.3599999999853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3</v>
      </c>
      <c r="C148" s="309">
        <v>46122</v>
      </c>
      <c r="D148" s="310" t="s">
        <v>296</v>
      </c>
      <c r="E148" s="342">
        <v>9.5500000000000007</v>
      </c>
      <c r="F148" s="342"/>
      <c r="G148" s="344">
        <f t="shared" si="1"/>
        <v>1089.5799999999854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8</v>
      </c>
      <c r="C149" s="309">
        <v>46122</v>
      </c>
      <c r="D149" s="310" t="s">
        <v>361</v>
      </c>
      <c r="E149" s="342">
        <v>52.65</v>
      </c>
      <c r="F149" s="342"/>
      <c r="G149" s="344">
        <f t="shared" si="1"/>
        <v>1099.1299999999853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1</v>
      </c>
      <c r="C150" s="309">
        <v>46122</v>
      </c>
      <c r="D150" s="310" t="s">
        <v>312</v>
      </c>
      <c r="E150" s="342">
        <v>68.989999999999995</v>
      </c>
      <c r="F150" s="342"/>
      <c r="G150" s="344">
        <f t="shared" si="1"/>
        <v>1151.7799999999854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2</v>
      </c>
      <c r="C151" s="309">
        <v>46122</v>
      </c>
      <c r="D151" s="310" t="s">
        <v>327</v>
      </c>
      <c r="E151" s="342">
        <v>17.37</v>
      </c>
      <c r="F151" s="342"/>
      <c r="G151" s="344">
        <f t="shared" si="1"/>
        <v>1220.7699999999854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8</v>
      </c>
      <c r="C152" s="309">
        <v>46121</v>
      </c>
      <c r="D152" s="310" t="s">
        <v>362</v>
      </c>
      <c r="E152" s="342">
        <v>64.42</v>
      </c>
      <c r="F152" s="342"/>
      <c r="G152" s="344">
        <f t="shared" si="1"/>
        <v>1238.1399999999853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2</v>
      </c>
      <c r="C153" s="309">
        <v>46121</v>
      </c>
      <c r="D153" s="310" t="s">
        <v>363</v>
      </c>
      <c r="E153" s="342">
        <v>9.4700000000000006</v>
      </c>
      <c r="F153" s="342"/>
      <c r="G153" s="344">
        <f t="shared" si="1"/>
        <v>1302.5599999999854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5</v>
      </c>
      <c r="C154" s="309">
        <v>46121</v>
      </c>
      <c r="D154" s="310" t="s">
        <v>364</v>
      </c>
      <c r="E154" s="342">
        <v>10.68</v>
      </c>
      <c r="F154" s="342"/>
      <c r="G154" s="344">
        <f t="shared" si="1"/>
        <v>1312.0299999999854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7</v>
      </c>
      <c r="C155" s="309">
        <v>46121</v>
      </c>
      <c r="D155" s="310" t="s">
        <v>365</v>
      </c>
      <c r="E155" s="342">
        <v>68.010000000000005</v>
      </c>
      <c r="F155" s="342"/>
      <c r="G155" s="344">
        <f t="shared" si="1"/>
        <v>1322.7099999999855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4</v>
      </c>
      <c r="C156" s="309">
        <v>46121</v>
      </c>
      <c r="D156" s="310" t="s">
        <v>311</v>
      </c>
      <c r="E156" s="342">
        <v>40.85</v>
      </c>
      <c r="F156" s="342"/>
      <c r="G156" s="344">
        <f t="shared" si="1"/>
        <v>1390.7199999999855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6</v>
      </c>
      <c r="C157" s="309">
        <v>46121</v>
      </c>
      <c r="D157" s="310" t="s">
        <v>366</v>
      </c>
      <c r="E157" s="342">
        <v>25</v>
      </c>
      <c r="F157" s="342"/>
      <c r="G157" s="344">
        <f t="shared" si="1"/>
        <v>1431.5699999999854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294</v>
      </c>
      <c r="B158" s="341">
        <v>18</v>
      </c>
      <c r="C158" s="309">
        <v>46120</v>
      </c>
      <c r="D158" s="310" t="s">
        <v>367</v>
      </c>
      <c r="E158" s="342">
        <v>400</v>
      </c>
      <c r="F158" s="342"/>
      <c r="G158" s="344">
        <f t="shared" si="1"/>
        <v>1456.5699999999854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339</v>
      </c>
      <c r="B159" s="341" t="s">
        <v>339</v>
      </c>
      <c r="C159" s="309">
        <v>46120</v>
      </c>
      <c r="D159" s="310" t="s">
        <v>182</v>
      </c>
      <c r="E159" s="342">
        <v>44.96</v>
      </c>
      <c r="F159" s="342"/>
      <c r="G159" s="344">
        <f t="shared" si="1"/>
        <v>1856.5699999999854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294</v>
      </c>
      <c r="B160" s="341">
        <v>13</v>
      </c>
      <c r="C160" s="309">
        <v>46120</v>
      </c>
      <c r="D160" s="310" t="s">
        <v>182</v>
      </c>
      <c r="E160" s="342">
        <v>104.98</v>
      </c>
      <c r="F160" s="342"/>
      <c r="G160" s="344">
        <f t="shared" si="1"/>
        <v>1901.5299999999854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46120</v>
      </c>
      <c r="D161" s="310" t="s">
        <v>296</v>
      </c>
      <c r="E161" s="342">
        <v>13.8</v>
      </c>
      <c r="F161" s="342"/>
      <c r="G161" s="344">
        <f t="shared" si="1"/>
        <v>2006.5099999999854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4</v>
      </c>
      <c r="C162" s="309">
        <v>46120</v>
      </c>
      <c r="D162" s="310" t="s">
        <v>295</v>
      </c>
      <c r="E162" s="342">
        <v>37.92</v>
      </c>
      <c r="F162" s="342"/>
      <c r="G162" s="344">
        <f t="shared" si="1"/>
        <v>2020.3099999999854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6</v>
      </c>
      <c r="C163" s="309">
        <v>46120</v>
      </c>
      <c r="D163" s="310" t="s">
        <v>300</v>
      </c>
      <c r="E163" s="342">
        <v>56.68</v>
      </c>
      <c r="F163" s="342"/>
      <c r="G163" s="344">
        <f t="shared" si="1"/>
        <v>2058.2299999999855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6</v>
      </c>
      <c r="C164" s="309">
        <v>46120</v>
      </c>
      <c r="D164" s="310" t="s">
        <v>368</v>
      </c>
      <c r="E164" s="342">
        <v>29.26</v>
      </c>
      <c r="F164" s="342"/>
      <c r="G164" s="344">
        <f t="shared" si="1"/>
        <v>2114.9099999999853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294</v>
      </c>
      <c r="B165" s="341">
        <v>9</v>
      </c>
      <c r="C165" s="309">
        <v>46119</v>
      </c>
      <c r="D165" s="310" t="s">
        <v>58</v>
      </c>
      <c r="E165" s="342">
        <v>1281.53</v>
      </c>
      <c r="F165" s="342"/>
      <c r="G165" s="344">
        <f t="shared" si="1"/>
        <v>2144.1699999999855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4</v>
      </c>
      <c r="C166" s="309">
        <v>46119</v>
      </c>
      <c r="D166" s="310" t="s">
        <v>369</v>
      </c>
      <c r="E166" s="342">
        <v>25.84</v>
      </c>
      <c r="F166" s="342"/>
      <c r="G166" s="344">
        <f t="shared" si="1"/>
        <v>3425.6999999999853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8</v>
      </c>
      <c r="C167" s="309">
        <v>46119</v>
      </c>
      <c r="D167" s="310" t="s">
        <v>321</v>
      </c>
      <c r="E167" s="342">
        <v>12.05</v>
      </c>
      <c r="F167" s="342"/>
      <c r="G167" s="344">
        <f t="shared" si="1"/>
        <v>3451.5399999999854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4</v>
      </c>
      <c r="C168" s="309">
        <v>46119</v>
      </c>
      <c r="D168" s="310" t="s">
        <v>338</v>
      </c>
      <c r="E168" s="342">
        <v>82.04</v>
      </c>
      <c r="F168" s="342"/>
      <c r="G168" s="344">
        <f t="shared" si="1"/>
        <v>3463.5899999999856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2</v>
      </c>
      <c r="C169" s="309">
        <v>46119</v>
      </c>
      <c r="D169" s="310" t="s">
        <v>370</v>
      </c>
      <c r="E169" s="342">
        <v>22.92</v>
      </c>
      <c r="F169" s="342"/>
      <c r="G169" s="344">
        <f t="shared" si="1"/>
        <v>3545.6299999999856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5</v>
      </c>
      <c r="C170" s="309">
        <v>46118</v>
      </c>
      <c r="D170" s="310" t="s">
        <v>371</v>
      </c>
      <c r="E170" s="342">
        <v>400</v>
      </c>
      <c r="F170" s="342"/>
      <c r="G170" s="344">
        <f t="shared" si="1"/>
        <v>3568.5499999999856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294</v>
      </c>
      <c r="B171" s="341">
        <v>14</v>
      </c>
      <c r="C171" s="309">
        <v>46118</v>
      </c>
      <c r="D171" s="310" t="s">
        <v>372</v>
      </c>
      <c r="E171" s="342">
        <v>66.67</v>
      </c>
      <c r="F171" s="342"/>
      <c r="G171" s="344">
        <f t="shared" si="1"/>
        <v>3968.5499999999856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294</v>
      </c>
      <c r="B172" s="341">
        <v>14</v>
      </c>
      <c r="C172" s="309">
        <v>46118</v>
      </c>
      <c r="D172" s="310" t="s">
        <v>373</v>
      </c>
      <c r="E172" s="342">
        <v>70.25</v>
      </c>
      <c r="F172" s="342"/>
      <c r="G172" s="344">
        <f t="shared" si="1"/>
        <v>4035.2199999999857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289</v>
      </c>
      <c r="B173" s="341">
        <v>1</v>
      </c>
      <c r="C173" s="309">
        <v>46117</v>
      </c>
      <c r="D173" s="310" t="s">
        <v>374</v>
      </c>
      <c r="E173" s="342">
        <v>25.6</v>
      </c>
      <c r="F173" s="342"/>
      <c r="G173" s="344">
        <f t="shared" si="1"/>
        <v>4105.4699999999857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8</v>
      </c>
      <c r="C174" s="309">
        <v>46117</v>
      </c>
      <c r="D174" s="310" t="s">
        <v>321</v>
      </c>
      <c r="E174" s="342">
        <v>8.56</v>
      </c>
      <c r="F174" s="342"/>
      <c r="G174" s="344">
        <f t="shared" si="1"/>
        <v>4131.0699999999861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6</v>
      </c>
      <c r="C175" s="309">
        <v>46117</v>
      </c>
      <c r="D175" s="310" t="s">
        <v>375</v>
      </c>
      <c r="E175" s="342">
        <v>301.67</v>
      </c>
      <c r="F175" s="342"/>
      <c r="G175" s="344">
        <f t="shared" si="1"/>
        <v>4139.6299999999865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1</v>
      </c>
      <c r="C176" s="309">
        <v>46116</v>
      </c>
      <c r="D176" s="310" t="s">
        <v>307</v>
      </c>
      <c r="E176" s="342">
        <v>176.85</v>
      </c>
      <c r="F176" s="342"/>
      <c r="G176" s="344">
        <f t="shared" si="1"/>
        <v>4441.2999999999865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1</v>
      </c>
      <c r="C177" s="309">
        <v>46116</v>
      </c>
      <c r="D177" s="310" t="s">
        <v>312</v>
      </c>
      <c r="E177" s="342">
        <v>139.34</v>
      </c>
      <c r="F177" s="342"/>
      <c r="G177" s="344">
        <f t="shared" si="1"/>
        <v>4618.1499999999869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294</v>
      </c>
      <c r="B178" s="341">
        <v>17</v>
      </c>
      <c r="C178" s="309">
        <v>46116</v>
      </c>
      <c r="D178" s="310" t="s">
        <v>376</v>
      </c>
      <c r="E178" s="342">
        <v>99</v>
      </c>
      <c r="F178" s="342"/>
      <c r="G178" s="344">
        <f t="shared" si="1"/>
        <v>4757.489999999987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2</v>
      </c>
      <c r="C179" s="309">
        <v>46116</v>
      </c>
      <c r="D179" s="310" t="s">
        <v>377</v>
      </c>
      <c r="E179" s="342">
        <v>34</v>
      </c>
      <c r="F179" s="342"/>
      <c r="G179" s="344">
        <f t="shared" si="1"/>
        <v>4856.489999999987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3</v>
      </c>
      <c r="C180" s="309">
        <v>46116</v>
      </c>
      <c r="D180" s="310" t="s">
        <v>352</v>
      </c>
      <c r="E180" s="342">
        <v>10.24</v>
      </c>
      <c r="F180" s="342"/>
      <c r="G180" s="344">
        <f t="shared" si="1"/>
        <v>4890.489999999987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7</v>
      </c>
      <c r="C181" s="309">
        <v>46115</v>
      </c>
      <c r="D181" s="310" t="s">
        <v>378</v>
      </c>
      <c r="E181" s="342">
        <v>100</v>
      </c>
      <c r="F181" s="342"/>
      <c r="G181" s="344">
        <f t="shared" si="1"/>
        <v>4900.7299999999868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46115</v>
      </c>
      <c r="D182" s="310" t="s">
        <v>300</v>
      </c>
      <c r="E182" s="342">
        <v>7.68</v>
      </c>
      <c r="F182" s="342"/>
      <c r="G182" s="344">
        <f t="shared" si="1"/>
        <v>5000.7299999999868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2</v>
      </c>
      <c r="C183" s="309">
        <v>46115</v>
      </c>
      <c r="D183" s="310" t="s">
        <v>296</v>
      </c>
      <c r="E183" s="342">
        <v>8.7200000000000006</v>
      </c>
      <c r="F183" s="342"/>
      <c r="G183" s="344">
        <f t="shared" si="1"/>
        <v>5008.4099999999871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8</v>
      </c>
      <c r="C184" s="309">
        <v>46114</v>
      </c>
      <c r="D184" s="310" t="s">
        <v>379</v>
      </c>
      <c r="E184" s="342">
        <v>81.739999999999995</v>
      </c>
      <c r="F184" s="342"/>
      <c r="G184" s="344">
        <f t="shared" si="1"/>
        <v>5017.1299999999874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284</v>
      </c>
      <c r="B185" s="341">
        <v>36</v>
      </c>
      <c r="C185" s="309">
        <v>46114</v>
      </c>
      <c r="D185" s="310" t="s">
        <v>380</v>
      </c>
      <c r="E185" s="342">
        <v>50</v>
      </c>
      <c r="F185" s="342"/>
      <c r="G185" s="344">
        <f t="shared" si="1"/>
        <v>5098.8699999999872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294</v>
      </c>
      <c r="B186" s="341">
        <v>22</v>
      </c>
      <c r="C186" s="309">
        <v>46114</v>
      </c>
      <c r="D186" s="310" t="s">
        <v>381</v>
      </c>
      <c r="E186" s="342">
        <v>6.37</v>
      </c>
      <c r="F186" s="342"/>
      <c r="G186" s="344">
        <f t="shared" si="1"/>
        <v>5148.8699999999872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2</v>
      </c>
      <c r="C187" s="309">
        <v>46114</v>
      </c>
      <c r="D187" s="310" t="s">
        <v>329</v>
      </c>
      <c r="E187" s="342">
        <v>55.22</v>
      </c>
      <c r="F187" s="342"/>
      <c r="G187" s="344">
        <f t="shared" si="1"/>
        <v>5155.239999999987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8</v>
      </c>
      <c r="C188" s="309">
        <v>46114</v>
      </c>
      <c r="D188" s="310" t="s">
        <v>321</v>
      </c>
      <c r="E188" s="342">
        <v>8.5</v>
      </c>
      <c r="F188" s="342"/>
      <c r="G188" s="344">
        <f t="shared" si="1"/>
        <v>5210.4599999999873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4</v>
      </c>
      <c r="C189" s="309">
        <v>46114</v>
      </c>
      <c r="D189" s="310" t="s">
        <v>338</v>
      </c>
      <c r="E189" s="342">
        <v>38.99</v>
      </c>
      <c r="F189" s="342"/>
      <c r="G189" s="344">
        <f t="shared" si="1"/>
        <v>5218.9599999999873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291</v>
      </c>
      <c r="B190" s="341">
        <v>39</v>
      </c>
      <c r="C190" s="309">
        <v>46113</v>
      </c>
      <c r="D190" s="310" t="s">
        <v>292</v>
      </c>
      <c r="E190" s="342"/>
      <c r="F190" s="342">
        <v>2763.78</v>
      </c>
      <c r="G190" s="344">
        <f t="shared" si="1"/>
        <v>5257.9499999999871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4</v>
      </c>
      <c r="C191" s="309">
        <v>46113</v>
      </c>
      <c r="D191" s="310" t="s">
        <v>296</v>
      </c>
      <c r="E191" s="342">
        <v>36.090000000000003</v>
      </c>
      <c r="F191" s="342"/>
      <c r="G191" s="344">
        <f t="shared" si="1"/>
        <v>2494.1699999999869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4</v>
      </c>
      <c r="C192" s="309">
        <v>46113</v>
      </c>
      <c r="D192" s="310" t="s">
        <v>311</v>
      </c>
      <c r="E192" s="342">
        <v>80</v>
      </c>
      <c r="F192" s="342"/>
      <c r="G192" s="344">
        <f t="shared" si="1"/>
        <v>2530.259999999987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7</v>
      </c>
      <c r="C193" s="309">
        <v>46113</v>
      </c>
      <c r="D193" s="310" t="s">
        <v>322</v>
      </c>
      <c r="E193" s="342">
        <v>47.84</v>
      </c>
      <c r="F193" s="342"/>
      <c r="G193" s="344">
        <f t="shared" si="1"/>
        <v>2610.259999999987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7</v>
      </c>
      <c r="C194" s="309">
        <v>46113</v>
      </c>
      <c r="D194" s="310" t="s">
        <v>322</v>
      </c>
      <c r="E194" s="342">
        <v>21.25</v>
      </c>
      <c r="F194" s="342"/>
      <c r="G194" s="344">
        <f t="shared" si="1"/>
        <v>2658.0999999999872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2</v>
      </c>
      <c r="C195" s="309">
        <v>46113</v>
      </c>
      <c r="D195" s="310" t="s">
        <v>382</v>
      </c>
      <c r="E195" s="342">
        <v>42.9</v>
      </c>
      <c r="F195" s="342"/>
      <c r="G195" s="344">
        <f t="shared" si="1"/>
        <v>2679.3499999999872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284</v>
      </c>
      <c r="B196" s="341">
        <v>37</v>
      </c>
      <c r="C196" s="309">
        <v>46112</v>
      </c>
      <c r="D196" s="310" t="s">
        <v>383</v>
      </c>
      <c r="E196" s="342">
        <v>4309.58</v>
      </c>
      <c r="F196" s="342"/>
      <c r="G196" s="344">
        <f t="shared" si="1"/>
        <v>2722.2499999999873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286</v>
      </c>
      <c r="B197" s="341">
        <v>25</v>
      </c>
      <c r="C197" s="309">
        <v>46112</v>
      </c>
      <c r="D197" s="309" t="s">
        <v>204</v>
      </c>
      <c r="E197" s="342">
        <v>350</v>
      </c>
      <c r="F197" s="342"/>
      <c r="G197" s="344">
        <f t="shared" si="1"/>
        <v>7031.8299999999872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286</v>
      </c>
      <c r="B198" s="341">
        <v>26</v>
      </c>
      <c r="C198" s="309">
        <v>46112</v>
      </c>
      <c r="D198" s="309" t="s">
        <v>205</v>
      </c>
      <c r="E198" s="342">
        <v>320</v>
      </c>
      <c r="F198" s="342"/>
      <c r="G198" s="344">
        <f t="shared" si="1"/>
        <v>7381.8299999999872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286</v>
      </c>
      <c r="B199" s="341">
        <v>27</v>
      </c>
      <c r="C199" s="309">
        <v>46112</v>
      </c>
      <c r="D199" s="309" t="s">
        <v>206</v>
      </c>
      <c r="E199" s="342">
        <v>25</v>
      </c>
      <c r="F199" s="342"/>
      <c r="G199" s="344">
        <f t="shared" si="1"/>
        <v>7701.8299999999872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286</v>
      </c>
      <c r="B200" s="341">
        <v>28</v>
      </c>
      <c r="C200" s="309">
        <v>46112</v>
      </c>
      <c r="D200" s="309" t="s">
        <v>207</v>
      </c>
      <c r="E200" s="342">
        <v>25</v>
      </c>
      <c r="F200" s="342"/>
      <c r="G200" s="344">
        <f t="shared" si="1"/>
        <v>7726.8299999999872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286</v>
      </c>
      <c r="B201" s="341">
        <v>29</v>
      </c>
      <c r="C201" s="309">
        <v>46112</v>
      </c>
      <c r="D201" s="309" t="s">
        <v>208</v>
      </c>
      <c r="E201" s="342">
        <v>45</v>
      </c>
      <c r="F201" s="342"/>
      <c r="G201" s="344">
        <f t="shared" si="1"/>
        <v>7751.8299999999872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286</v>
      </c>
      <c r="B202" s="341">
        <v>30</v>
      </c>
      <c r="C202" s="309">
        <v>46112</v>
      </c>
      <c r="D202" s="309" t="s">
        <v>209</v>
      </c>
      <c r="E202" s="342">
        <v>400</v>
      </c>
      <c r="F202" s="342"/>
      <c r="G202" s="344">
        <f t="shared" si="1"/>
        <v>7796.8299999999872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286</v>
      </c>
      <c r="B203" s="341">
        <v>31</v>
      </c>
      <c r="C203" s="309">
        <v>46112</v>
      </c>
      <c r="D203" s="309" t="s">
        <v>210</v>
      </c>
      <c r="E203" s="342">
        <v>375</v>
      </c>
      <c r="F203" s="342"/>
      <c r="G203" s="344">
        <f t="shared" si="1"/>
        <v>8196.8299999999872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286</v>
      </c>
      <c r="B204" s="341">
        <v>32</v>
      </c>
      <c r="C204" s="309">
        <v>46112</v>
      </c>
      <c r="D204" s="309" t="s">
        <v>211</v>
      </c>
      <c r="E204" s="342">
        <v>100</v>
      </c>
      <c r="F204" s="342"/>
      <c r="G204" s="344">
        <f t="shared" si="1"/>
        <v>8571.8299999999872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286</v>
      </c>
      <c r="B205" s="341">
        <v>33</v>
      </c>
      <c r="C205" s="309">
        <v>46112</v>
      </c>
      <c r="D205" s="309" t="s">
        <v>212</v>
      </c>
      <c r="E205" s="342">
        <v>85</v>
      </c>
      <c r="F205" s="342"/>
      <c r="G205" s="344">
        <f t="shared" si="1"/>
        <v>8671.8299999999872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286</v>
      </c>
      <c r="B206" s="341">
        <v>34</v>
      </c>
      <c r="C206" s="309">
        <v>46112</v>
      </c>
      <c r="D206" s="309" t="s">
        <v>213</v>
      </c>
      <c r="E206" s="342">
        <v>230</v>
      </c>
      <c r="F206" s="342"/>
      <c r="G206" s="344">
        <f t="shared" si="1"/>
        <v>8756.8299999999872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286</v>
      </c>
      <c r="B207" s="341">
        <v>35</v>
      </c>
      <c r="C207" s="309">
        <v>46112</v>
      </c>
      <c r="D207" s="309" t="s">
        <v>214</v>
      </c>
      <c r="E207" s="342">
        <v>45</v>
      </c>
      <c r="F207" s="342"/>
      <c r="G207" s="344">
        <f t="shared" si="1"/>
        <v>8986.8299999999872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6</v>
      </c>
      <c r="C208" s="309">
        <v>46112</v>
      </c>
      <c r="D208" s="309" t="s">
        <v>384</v>
      </c>
      <c r="E208" s="342">
        <v>40</v>
      </c>
      <c r="F208" s="342"/>
      <c r="G208" s="344">
        <f t="shared" si="1"/>
        <v>9031.8299999999872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294</v>
      </c>
      <c r="B209" s="341">
        <v>42</v>
      </c>
      <c r="C209" s="309">
        <v>46112</v>
      </c>
      <c r="D209" s="309" t="s">
        <v>200</v>
      </c>
      <c r="E209" s="342">
        <v>59</v>
      </c>
      <c r="F209" s="342"/>
      <c r="G209" s="344">
        <f t="shared" si="1"/>
        <v>9071.8299999999872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294</v>
      </c>
      <c r="B210" s="341">
        <v>43</v>
      </c>
      <c r="C210" s="309">
        <v>46112</v>
      </c>
      <c r="D210" s="309" t="s">
        <v>201</v>
      </c>
      <c r="E210" s="342">
        <v>42.84</v>
      </c>
      <c r="F210" s="342"/>
      <c r="G210" s="344">
        <f t="shared" si="1"/>
        <v>9130.8299999999872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6</v>
      </c>
      <c r="C211" s="309">
        <v>46112</v>
      </c>
      <c r="D211" s="309" t="s">
        <v>300</v>
      </c>
      <c r="E211" s="342">
        <v>57.21</v>
      </c>
      <c r="F211" s="342"/>
      <c r="G211" s="344">
        <f t="shared" si="1"/>
        <v>9173.6699999999873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8</v>
      </c>
      <c r="C212" s="309">
        <v>46112</v>
      </c>
      <c r="D212" s="309" t="s">
        <v>296</v>
      </c>
      <c r="E212" s="342">
        <v>11.18</v>
      </c>
      <c r="F212" s="342"/>
      <c r="G212" s="344">
        <f t="shared" si="1"/>
        <v>9230.8799999999865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294</v>
      </c>
      <c r="B213" s="341">
        <v>10</v>
      </c>
      <c r="C213" s="309">
        <v>46112</v>
      </c>
      <c r="D213" s="309" t="s">
        <v>176</v>
      </c>
      <c r="E213" s="342">
        <v>17.899999999999999</v>
      </c>
      <c r="F213" s="342"/>
      <c r="G213" s="344">
        <f t="shared" si="1"/>
        <v>9242.0599999999868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2</v>
      </c>
      <c r="C214" s="309">
        <v>46111</v>
      </c>
      <c r="D214" s="309" t="s">
        <v>338</v>
      </c>
      <c r="E214" s="342">
        <v>23.83</v>
      </c>
      <c r="F214" s="342"/>
      <c r="G214" s="344">
        <f t="shared" si="1"/>
        <v>9259.9599999999864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291</v>
      </c>
      <c r="B215" s="341">
        <v>38</v>
      </c>
      <c r="C215" s="309">
        <v>46111</v>
      </c>
      <c r="D215" s="310" t="s">
        <v>293</v>
      </c>
      <c r="E215" s="342"/>
      <c r="F215" s="342">
        <v>4278.1400000000003</v>
      </c>
      <c r="G215" s="344">
        <f t="shared" si="1"/>
        <v>9283.7899999999863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3</v>
      </c>
      <c r="C216" s="309">
        <v>46111</v>
      </c>
      <c r="D216" s="310" t="s">
        <v>355</v>
      </c>
      <c r="E216" s="342">
        <v>30</v>
      </c>
      <c r="F216" s="342"/>
      <c r="G216" s="344">
        <f t="shared" si="1"/>
        <v>5005.649999999986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6</v>
      </c>
      <c r="C217" s="309">
        <v>46111</v>
      </c>
      <c r="D217" s="310" t="s">
        <v>300</v>
      </c>
      <c r="E217" s="342">
        <v>15.96</v>
      </c>
      <c r="F217" s="342"/>
      <c r="G217" s="344">
        <f t="shared" si="1"/>
        <v>5035.649999999986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3</v>
      </c>
      <c r="C218" s="309">
        <v>46111</v>
      </c>
      <c r="D218" s="310" t="s">
        <v>385</v>
      </c>
      <c r="E218" s="342">
        <v>18.96</v>
      </c>
      <c r="F218" s="342"/>
      <c r="G218" s="344">
        <f t="shared" si="1"/>
        <v>5051.609999999986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1</v>
      </c>
      <c r="C219" s="309">
        <v>46110</v>
      </c>
      <c r="D219" s="310" t="s">
        <v>312</v>
      </c>
      <c r="E219" s="342">
        <v>144.22</v>
      </c>
      <c r="F219" s="342"/>
      <c r="G219" s="344">
        <f t="shared" si="1"/>
        <v>5070.5699999999861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7</v>
      </c>
      <c r="C220" s="309">
        <v>46110</v>
      </c>
      <c r="D220" s="310" t="s">
        <v>386</v>
      </c>
      <c r="E220" s="342">
        <v>181.04</v>
      </c>
      <c r="F220" s="342"/>
      <c r="G220" s="344">
        <f t="shared" si="1"/>
        <v>5214.7899999999863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6</v>
      </c>
      <c r="C221" s="309">
        <v>46110</v>
      </c>
      <c r="D221" s="310" t="s">
        <v>387</v>
      </c>
      <c r="E221" s="342">
        <v>196.9</v>
      </c>
      <c r="F221" s="342"/>
      <c r="G221" s="344">
        <f t="shared" si="1"/>
        <v>5395.8299999999863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3</v>
      </c>
      <c r="C222" s="309">
        <v>46110</v>
      </c>
      <c r="D222" s="310" t="s">
        <v>388</v>
      </c>
      <c r="E222" s="342">
        <v>7.5</v>
      </c>
      <c r="F222" s="342"/>
      <c r="G222" s="344">
        <f t="shared" si="1"/>
        <v>5592.7299999999859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8</v>
      </c>
      <c r="C223" s="309">
        <v>46109</v>
      </c>
      <c r="D223" s="310" t="s">
        <v>321</v>
      </c>
      <c r="E223" s="342">
        <v>11.7</v>
      </c>
      <c r="F223" s="342"/>
      <c r="G223" s="344">
        <f t="shared" si="1"/>
        <v>5600.2299999999859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2</v>
      </c>
      <c r="C224" s="309">
        <v>46109</v>
      </c>
      <c r="D224" s="310" t="s">
        <v>309</v>
      </c>
      <c r="E224" s="342">
        <v>210.76</v>
      </c>
      <c r="F224" s="342"/>
      <c r="G224" s="344">
        <f t="shared" si="1"/>
        <v>5611.9299999999857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4</v>
      </c>
      <c r="C225" s="309">
        <v>46109</v>
      </c>
      <c r="D225" s="310" t="s">
        <v>311</v>
      </c>
      <c r="E225" s="342">
        <v>46.9</v>
      </c>
      <c r="F225" s="342"/>
      <c r="G225" s="344">
        <f t="shared" si="1"/>
        <v>5822.689999999986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1</v>
      </c>
      <c r="C226" s="309">
        <v>46109</v>
      </c>
      <c r="D226" s="310" t="s">
        <v>332</v>
      </c>
      <c r="E226" s="342">
        <v>179.1</v>
      </c>
      <c r="F226" s="342"/>
      <c r="G226" s="344">
        <f t="shared" si="1"/>
        <v>5869.5899999999856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8</v>
      </c>
      <c r="C227" s="309">
        <v>46109</v>
      </c>
      <c r="D227" s="310" t="s">
        <v>309</v>
      </c>
      <c r="E227" s="342">
        <v>31.97</v>
      </c>
      <c r="F227" s="342"/>
      <c r="G227" s="344">
        <f t="shared" si="1"/>
        <v>6048.689999999986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8</v>
      </c>
      <c r="C228" s="309">
        <v>46109</v>
      </c>
      <c r="D228" s="310" t="s">
        <v>309</v>
      </c>
      <c r="E228" s="342">
        <v>12.19</v>
      </c>
      <c r="F228" s="342"/>
      <c r="G228" s="344">
        <f t="shared" si="1"/>
        <v>6080.6599999999862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291</v>
      </c>
      <c r="B229" s="341">
        <v>41</v>
      </c>
      <c r="C229" s="309">
        <v>46108</v>
      </c>
      <c r="D229" s="310" t="s">
        <v>389</v>
      </c>
      <c r="E229" s="342"/>
      <c r="F229" s="342">
        <v>400</v>
      </c>
      <c r="G229" s="344">
        <f t="shared" si="1"/>
        <v>6092.8499999999858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2</v>
      </c>
      <c r="C230" s="309">
        <v>46108</v>
      </c>
      <c r="D230" s="310" t="s">
        <v>301</v>
      </c>
      <c r="E230" s="342">
        <v>19.5</v>
      </c>
      <c r="F230" s="342"/>
      <c r="G230" s="344">
        <f t="shared" si="1"/>
        <v>5692.8499999999858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2</v>
      </c>
      <c r="C231" s="309">
        <v>46108</v>
      </c>
      <c r="D231" s="310" t="s">
        <v>296</v>
      </c>
      <c r="E231" s="342">
        <v>11.48</v>
      </c>
      <c r="F231" s="342"/>
      <c r="G231" s="344">
        <f t="shared" si="1"/>
        <v>5712.3499999999858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8</v>
      </c>
      <c r="C232" s="309">
        <v>46108</v>
      </c>
      <c r="D232" s="310" t="s">
        <v>338</v>
      </c>
      <c r="E232" s="342">
        <v>11.46</v>
      </c>
      <c r="F232" s="342"/>
      <c r="G232" s="344">
        <f t="shared" si="1"/>
        <v>5723.8299999999854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4</v>
      </c>
      <c r="C233" s="309">
        <v>46108</v>
      </c>
      <c r="D233" s="310" t="s">
        <v>338</v>
      </c>
      <c r="E233" s="342">
        <v>38.21</v>
      </c>
      <c r="F233" s="342"/>
      <c r="G233" s="344">
        <f t="shared" si="1"/>
        <v>5735.2899999999854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2</v>
      </c>
      <c r="C234" s="309">
        <v>46108</v>
      </c>
      <c r="D234" s="310" t="s">
        <v>390</v>
      </c>
      <c r="E234" s="342">
        <v>69.95</v>
      </c>
      <c r="F234" s="342"/>
      <c r="G234" s="344">
        <f t="shared" si="1"/>
        <v>5773.4999999999854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3</v>
      </c>
      <c r="C235" s="309">
        <v>46108</v>
      </c>
      <c r="D235" s="310" t="s">
        <v>352</v>
      </c>
      <c r="E235" s="342">
        <v>10.78</v>
      </c>
      <c r="F235" s="342"/>
      <c r="G235" s="344">
        <f t="shared" si="1"/>
        <v>5843.4499999999853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6</v>
      </c>
      <c r="C236" s="309">
        <v>46108</v>
      </c>
      <c r="D236" s="310" t="s">
        <v>300</v>
      </c>
      <c r="E236" s="342">
        <v>15.84</v>
      </c>
      <c r="F236" s="342"/>
      <c r="G236" s="344">
        <f t="shared" si="1"/>
        <v>5854.229999999985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8</v>
      </c>
      <c r="C237" s="309">
        <v>46108</v>
      </c>
      <c r="D237" s="310" t="s">
        <v>391</v>
      </c>
      <c r="E237" s="342">
        <v>22.48</v>
      </c>
      <c r="F237" s="342"/>
      <c r="G237" s="344">
        <f t="shared" si="1"/>
        <v>5870.0699999999852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2</v>
      </c>
      <c r="C238" s="309">
        <v>46107</v>
      </c>
      <c r="D238" s="310" t="s">
        <v>363</v>
      </c>
      <c r="E238" s="342">
        <v>11.17</v>
      </c>
      <c r="F238" s="342"/>
      <c r="G238" s="344">
        <f t="shared" si="1"/>
        <v>5892.5499999999847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2</v>
      </c>
      <c r="C239" s="309">
        <v>46107</v>
      </c>
      <c r="D239" s="310" t="s">
        <v>392</v>
      </c>
      <c r="E239" s="342">
        <v>14.38</v>
      </c>
      <c r="F239" s="342"/>
      <c r="G239" s="344">
        <f t="shared" si="1"/>
        <v>5903.7199999999848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8</v>
      </c>
      <c r="C240" s="309">
        <v>46107</v>
      </c>
      <c r="D240" s="310" t="s">
        <v>393</v>
      </c>
      <c r="E240" s="342">
        <v>45</v>
      </c>
      <c r="F240" s="342"/>
      <c r="G240" s="344">
        <f t="shared" si="1"/>
        <v>5918.0999999999849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2</v>
      </c>
      <c r="C241" s="309">
        <v>46107</v>
      </c>
      <c r="D241" s="310" t="s">
        <v>327</v>
      </c>
      <c r="E241" s="342">
        <v>9.0299999999999994</v>
      </c>
      <c r="F241" s="342"/>
      <c r="G241" s="344">
        <f t="shared" si="1"/>
        <v>5963.0999999999849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2</v>
      </c>
      <c r="C242" s="309">
        <v>46107</v>
      </c>
      <c r="D242" s="310" t="s">
        <v>301</v>
      </c>
      <c r="E242" s="342">
        <v>30</v>
      </c>
      <c r="F242" s="342"/>
      <c r="G242" s="344">
        <f t="shared" si="1"/>
        <v>5972.1299999999846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6</v>
      </c>
      <c r="C243" s="309">
        <v>46106</v>
      </c>
      <c r="D243" s="310" t="s">
        <v>394</v>
      </c>
      <c r="E243" s="342">
        <v>12</v>
      </c>
      <c r="F243" s="342"/>
      <c r="G243" s="344">
        <f t="shared" si="1"/>
        <v>6002.1299999999846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6</v>
      </c>
      <c r="C244" s="309">
        <v>46106</v>
      </c>
      <c r="D244" s="310" t="s">
        <v>395</v>
      </c>
      <c r="E244" s="342">
        <v>20</v>
      </c>
      <c r="F244" s="342"/>
      <c r="G244" s="344">
        <f t="shared" si="1"/>
        <v>6014.1299999999846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2</v>
      </c>
      <c r="C245" s="309">
        <v>46106</v>
      </c>
      <c r="D245" s="310" t="s">
        <v>296</v>
      </c>
      <c r="E245" s="342">
        <v>21.05</v>
      </c>
      <c r="F245" s="342"/>
      <c r="G245" s="344">
        <f t="shared" si="1"/>
        <v>6034.1299999999846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4</v>
      </c>
      <c r="C246" s="309">
        <v>46106</v>
      </c>
      <c r="D246" s="310" t="s">
        <v>296</v>
      </c>
      <c r="E246" s="342">
        <v>38.58</v>
      </c>
      <c r="F246" s="342"/>
      <c r="G246" s="344">
        <f t="shared" si="1"/>
        <v>6055.1799999999848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294</v>
      </c>
      <c r="B247" s="341">
        <v>12</v>
      </c>
      <c r="C247" s="309">
        <v>46106</v>
      </c>
      <c r="D247" s="310" t="s">
        <v>315</v>
      </c>
      <c r="E247" s="342">
        <v>204.47</v>
      </c>
      <c r="F247" s="342"/>
      <c r="G247" s="344">
        <f t="shared" si="1"/>
        <v>6093.7599999999848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294</v>
      </c>
      <c r="B248" s="341">
        <v>24</v>
      </c>
      <c r="C248" s="309">
        <v>46105</v>
      </c>
      <c r="D248" s="310" t="s">
        <v>199</v>
      </c>
      <c r="E248" s="342">
        <v>86.58</v>
      </c>
      <c r="F248" s="342"/>
      <c r="G248" s="344">
        <f t="shared" si="1"/>
        <v>6298.229999999985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6</v>
      </c>
      <c r="C249" s="309">
        <v>46105</v>
      </c>
      <c r="D249" s="310" t="s">
        <v>395</v>
      </c>
      <c r="E249" s="342">
        <v>20</v>
      </c>
      <c r="F249" s="342"/>
      <c r="G249" s="344">
        <f t="shared" si="1"/>
        <v>6384.8099999999849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2</v>
      </c>
      <c r="C250" s="309">
        <v>46105</v>
      </c>
      <c r="D250" s="310" t="s">
        <v>396</v>
      </c>
      <c r="E250" s="342">
        <v>15.29</v>
      </c>
      <c r="F250" s="342"/>
      <c r="G250" s="344">
        <f t="shared" si="1"/>
        <v>6404.8099999999849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8</v>
      </c>
      <c r="C251" s="309">
        <v>46105</v>
      </c>
      <c r="D251" s="310" t="s">
        <v>309</v>
      </c>
      <c r="E251" s="342">
        <v>47.99</v>
      </c>
      <c r="F251" s="342"/>
      <c r="G251" s="344">
        <f t="shared" si="1"/>
        <v>6420.0999999999849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294</v>
      </c>
      <c r="B252" s="341">
        <v>23</v>
      </c>
      <c r="C252" s="309">
        <v>46104</v>
      </c>
      <c r="D252" s="310" t="s">
        <v>67</v>
      </c>
      <c r="E252" s="342">
        <v>650.88</v>
      </c>
      <c r="F252" s="342"/>
      <c r="G252" s="344">
        <f t="shared" si="1"/>
        <v>6468.0899999999847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2</v>
      </c>
      <c r="C253" s="309">
        <v>46104</v>
      </c>
      <c r="D253" s="310" t="s">
        <v>397</v>
      </c>
      <c r="E253" s="342">
        <v>46</v>
      </c>
      <c r="F253" s="342"/>
      <c r="G253" s="344">
        <f t="shared" si="1"/>
        <v>7118.9699999999848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2</v>
      </c>
      <c r="C254" s="309">
        <v>46103</v>
      </c>
      <c r="D254" s="310" t="s">
        <v>398</v>
      </c>
      <c r="E254" s="342">
        <v>24.81</v>
      </c>
      <c r="F254" s="342"/>
      <c r="G254" s="344">
        <f t="shared" si="1"/>
        <v>7164.9699999999848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4</v>
      </c>
      <c r="C255" s="309">
        <v>46103</v>
      </c>
      <c r="D255" s="310" t="s">
        <v>296</v>
      </c>
      <c r="E255" s="342">
        <v>28.77</v>
      </c>
      <c r="F255" s="342"/>
      <c r="G255" s="344">
        <f t="shared" si="1"/>
        <v>7189.7799999999852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46103</v>
      </c>
      <c r="D256" s="310" t="s">
        <v>296</v>
      </c>
      <c r="E256" s="342">
        <v>11.9</v>
      </c>
      <c r="F256" s="342"/>
      <c r="G256" s="344">
        <f t="shared" si="1"/>
        <v>7218.5499999999856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1</v>
      </c>
      <c r="C257" s="309">
        <v>46103</v>
      </c>
      <c r="D257" s="310" t="s">
        <v>306</v>
      </c>
      <c r="E257" s="342">
        <v>42.59</v>
      </c>
      <c r="F257" s="342"/>
      <c r="G257" s="344">
        <f t="shared" si="1"/>
        <v>7230.4499999999853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6</v>
      </c>
      <c r="C258" s="309">
        <v>46103</v>
      </c>
      <c r="D258" s="310" t="s">
        <v>306</v>
      </c>
      <c r="E258" s="342">
        <v>17.579999999999998</v>
      </c>
      <c r="F258" s="342"/>
      <c r="G258" s="344">
        <f t="shared" si="1"/>
        <v>7273.0399999999854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6</v>
      </c>
      <c r="C259" s="309">
        <v>46103</v>
      </c>
      <c r="D259" s="310" t="s">
        <v>306</v>
      </c>
      <c r="E259" s="342">
        <v>11.99</v>
      </c>
      <c r="F259" s="342"/>
      <c r="G259" s="344">
        <f t="shared" si="1"/>
        <v>7290.6199999999853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1</v>
      </c>
      <c r="C260" s="309">
        <v>46103</v>
      </c>
      <c r="D260" s="310" t="s">
        <v>312</v>
      </c>
      <c r="E260" s="342">
        <v>81.31</v>
      </c>
      <c r="F260" s="342"/>
      <c r="G260" s="344">
        <f t="shared" si="1"/>
        <v>7302.6099999999851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1</v>
      </c>
      <c r="C261" s="309">
        <v>46103</v>
      </c>
      <c r="D261" s="310" t="s">
        <v>399</v>
      </c>
      <c r="E261" s="342">
        <v>38.44</v>
      </c>
      <c r="F261" s="342"/>
      <c r="G261" s="344">
        <f t="shared" si="1"/>
        <v>7383.9199999999855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2</v>
      </c>
      <c r="C262" s="309">
        <v>46103</v>
      </c>
      <c r="D262" s="310" t="s">
        <v>400</v>
      </c>
      <c r="E262" s="342">
        <v>35.700000000000003</v>
      </c>
      <c r="F262" s="342"/>
      <c r="G262" s="344">
        <f t="shared" si="1"/>
        <v>7422.3599999999851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6</v>
      </c>
      <c r="C263" s="309">
        <v>46102</v>
      </c>
      <c r="D263" s="310" t="s">
        <v>306</v>
      </c>
      <c r="E263" s="342">
        <v>10.64</v>
      </c>
      <c r="F263" s="342"/>
      <c r="G263" s="344">
        <f t="shared" si="1"/>
        <v>7458.0599999999849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6</v>
      </c>
      <c r="C264" s="309">
        <v>46102</v>
      </c>
      <c r="D264" s="310" t="s">
        <v>306</v>
      </c>
      <c r="E264" s="342">
        <v>28.69</v>
      </c>
      <c r="F264" s="342"/>
      <c r="G264" s="344">
        <f t="shared" si="1"/>
        <v>7468.6999999999853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3</v>
      </c>
      <c r="C265" s="309">
        <v>46102</v>
      </c>
      <c r="D265" s="310" t="s">
        <v>352</v>
      </c>
      <c r="E265" s="342">
        <v>11.59</v>
      </c>
      <c r="F265" s="342"/>
      <c r="G265" s="344">
        <f t="shared" si="1"/>
        <v>7497.3899999999849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291</v>
      </c>
      <c r="B266" s="341">
        <v>41</v>
      </c>
      <c r="C266" s="309">
        <v>46102</v>
      </c>
      <c r="D266" s="310" t="s">
        <v>389</v>
      </c>
      <c r="E266" s="342"/>
      <c r="F266" s="342">
        <v>400</v>
      </c>
      <c r="G266" s="344">
        <f t="shared" si="1"/>
        <v>7508.979999999985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5</v>
      </c>
      <c r="C267" s="309">
        <v>46102</v>
      </c>
      <c r="D267" s="310" t="s">
        <v>401</v>
      </c>
      <c r="E267" s="342">
        <v>170</v>
      </c>
      <c r="F267" s="342"/>
      <c r="G267" s="344">
        <f t="shared" si="1"/>
        <v>7108.979999999985</v>
      </c>
      <c r="H267" s="345" t="s">
        <v>298</v>
      </c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289</v>
      </c>
      <c r="B268" s="341">
        <v>5</v>
      </c>
      <c r="C268" s="309">
        <v>46102</v>
      </c>
      <c r="D268" s="310" t="s">
        <v>359</v>
      </c>
      <c r="E268" s="342">
        <v>70</v>
      </c>
      <c r="F268" s="342"/>
      <c r="G268" s="344">
        <f t="shared" si="1"/>
        <v>7278.979999999985</v>
      </c>
      <c r="H268" s="345" t="s">
        <v>298</v>
      </c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5</v>
      </c>
      <c r="C269" s="309">
        <v>46102</v>
      </c>
      <c r="D269" s="310" t="s">
        <v>402</v>
      </c>
      <c r="E269" s="342">
        <v>40</v>
      </c>
      <c r="F269" s="342"/>
      <c r="G269" s="344">
        <f t="shared" ref="G269:G523" si="2">G270-E269+F269</f>
        <v>7348.979999999985</v>
      </c>
      <c r="H269" s="345" t="s">
        <v>298</v>
      </c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3</v>
      </c>
      <c r="C270" s="309">
        <v>46102</v>
      </c>
      <c r="D270" s="310" t="s">
        <v>352</v>
      </c>
      <c r="E270" s="342">
        <v>25</v>
      </c>
      <c r="F270" s="342"/>
      <c r="G270" s="344">
        <f t="shared" si="2"/>
        <v>7388.979999999985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1</v>
      </c>
      <c r="C271" s="309">
        <v>46102</v>
      </c>
      <c r="D271" s="310" t="s">
        <v>304</v>
      </c>
      <c r="E271" s="342">
        <v>65.19</v>
      </c>
      <c r="F271" s="342"/>
      <c r="G271" s="344">
        <f t="shared" si="2"/>
        <v>7413.979999999985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4</v>
      </c>
      <c r="C272" s="309">
        <v>46102</v>
      </c>
      <c r="D272" s="310" t="s">
        <v>311</v>
      </c>
      <c r="E272" s="342">
        <v>37.450000000000003</v>
      </c>
      <c r="F272" s="342"/>
      <c r="G272" s="344">
        <f t="shared" si="2"/>
        <v>7479.1699999999846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8</v>
      </c>
      <c r="C273" s="309">
        <v>46101</v>
      </c>
      <c r="D273" s="310" t="s">
        <v>361</v>
      </c>
      <c r="E273" s="342">
        <v>65.099999999999994</v>
      </c>
      <c r="F273" s="342"/>
      <c r="G273" s="344">
        <f t="shared" si="2"/>
        <v>7516.6199999999844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294</v>
      </c>
      <c r="B274" s="341">
        <v>22</v>
      </c>
      <c r="C274" s="309">
        <v>46101</v>
      </c>
      <c r="D274" s="310" t="s">
        <v>325</v>
      </c>
      <c r="E274" s="342">
        <v>20.22</v>
      </c>
      <c r="F274" s="342"/>
      <c r="G274" s="344">
        <f t="shared" si="2"/>
        <v>7581.7199999999848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6</v>
      </c>
      <c r="C275" s="309">
        <v>46101</v>
      </c>
      <c r="D275" s="310" t="s">
        <v>403</v>
      </c>
      <c r="E275" s="342">
        <v>-73</v>
      </c>
      <c r="F275" s="342"/>
      <c r="G275" s="344">
        <f t="shared" si="2"/>
        <v>7601.939999999985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6</v>
      </c>
      <c r="C276" s="309">
        <v>46101</v>
      </c>
      <c r="D276" s="310" t="s">
        <v>300</v>
      </c>
      <c r="E276" s="342">
        <v>34.68</v>
      </c>
      <c r="F276" s="342"/>
      <c r="G276" s="344">
        <f t="shared" si="2"/>
        <v>7528.939999999985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6</v>
      </c>
      <c r="C277" s="309">
        <v>46101</v>
      </c>
      <c r="D277" s="310" t="s">
        <v>404</v>
      </c>
      <c r="E277" s="342">
        <v>10.63</v>
      </c>
      <c r="F277" s="342"/>
      <c r="G277" s="344">
        <f t="shared" si="2"/>
        <v>7563.6199999999853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5</v>
      </c>
      <c r="C278" s="309">
        <v>46101</v>
      </c>
      <c r="D278" s="310" t="s">
        <v>405</v>
      </c>
      <c r="E278" s="342">
        <v>106.49</v>
      </c>
      <c r="F278" s="342"/>
      <c r="G278" s="344">
        <f t="shared" si="2"/>
        <v>7574.2499999999854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8</v>
      </c>
      <c r="C279" s="309">
        <v>46100</v>
      </c>
      <c r="D279" s="310" t="s">
        <v>362</v>
      </c>
      <c r="E279" s="342">
        <v>16.739999999999998</v>
      </c>
      <c r="F279" s="342"/>
      <c r="G279" s="344">
        <f t="shared" si="2"/>
        <v>7680.7399999999852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8</v>
      </c>
      <c r="C280" s="309">
        <v>46100</v>
      </c>
      <c r="D280" s="310" t="s">
        <v>406</v>
      </c>
      <c r="E280" s="342">
        <v>108.54</v>
      </c>
      <c r="F280" s="342"/>
      <c r="G280" s="344">
        <f t="shared" si="2"/>
        <v>7697.479999999985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294</v>
      </c>
      <c r="B281" s="341">
        <v>22</v>
      </c>
      <c r="C281" s="309">
        <v>46100</v>
      </c>
      <c r="D281" s="310" t="s">
        <v>407</v>
      </c>
      <c r="E281" s="342">
        <v>12.77</v>
      </c>
      <c r="F281" s="342"/>
      <c r="G281" s="344">
        <f t="shared" si="2"/>
        <v>7806.019999999985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8</v>
      </c>
      <c r="C282" s="309">
        <v>46100</v>
      </c>
      <c r="D282" s="310" t="s">
        <v>338</v>
      </c>
      <c r="E282" s="342">
        <v>28.33</v>
      </c>
      <c r="F282" s="342"/>
      <c r="G282" s="344">
        <f t="shared" si="2"/>
        <v>7818.7899999999854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2</v>
      </c>
      <c r="C283" s="309">
        <v>46100</v>
      </c>
      <c r="D283" s="310" t="s">
        <v>363</v>
      </c>
      <c r="E283" s="342">
        <v>17.45</v>
      </c>
      <c r="F283" s="342"/>
      <c r="G283" s="344">
        <f t="shared" si="2"/>
        <v>7847.1199999999853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294</v>
      </c>
      <c r="B284" s="341">
        <v>22</v>
      </c>
      <c r="C284" s="309">
        <v>46100</v>
      </c>
      <c r="D284" s="310" t="s">
        <v>408</v>
      </c>
      <c r="E284" s="342">
        <v>7.46</v>
      </c>
      <c r="F284" s="342"/>
      <c r="G284" s="344">
        <f t="shared" si="2"/>
        <v>7864.5699999999852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339</v>
      </c>
      <c r="B285" s="341" t="s">
        <v>339</v>
      </c>
      <c r="C285" s="309">
        <v>46100</v>
      </c>
      <c r="D285" s="310" t="s">
        <v>185</v>
      </c>
      <c r="E285" s="342">
        <v>172.29</v>
      </c>
      <c r="F285" s="342"/>
      <c r="G285" s="344">
        <f t="shared" si="2"/>
        <v>7872.0299999999852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294</v>
      </c>
      <c r="B286" s="341">
        <v>15</v>
      </c>
      <c r="C286" s="309">
        <v>46100</v>
      </c>
      <c r="D286" s="310" t="s">
        <v>185</v>
      </c>
      <c r="E286" s="342">
        <v>175.09</v>
      </c>
      <c r="F286" s="342"/>
      <c r="G286" s="344">
        <f t="shared" si="2"/>
        <v>8044.3199999999852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291</v>
      </c>
      <c r="B287" s="341">
        <v>39</v>
      </c>
      <c r="C287" s="309">
        <v>46100</v>
      </c>
      <c r="D287" s="310" t="s">
        <v>292</v>
      </c>
      <c r="E287" s="342"/>
      <c r="F287" s="342">
        <v>2763.78</v>
      </c>
      <c r="G287" s="344">
        <f t="shared" si="2"/>
        <v>8219.4099999999853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2</v>
      </c>
      <c r="C288" s="309">
        <v>46099</v>
      </c>
      <c r="D288" s="310" t="s">
        <v>409</v>
      </c>
      <c r="E288" s="342">
        <v>47.46</v>
      </c>
      <c r="F288" s="342"/>
      <c r="G288" s="344">
        <f t="shared" si="2"/>
        <v>5455.6299999999856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8</v>
      </c>
      <c r="C289" s="309">
        <v>46099</v>
      </c>
      <c r="D289" s="310" t="s">
        <v>409</v>
      </c>
      <c r="E289" s="342">
        <v>15.01</v>
      </c>
      <c r="F289" s="342"/>
      <c r="G289" s="344">
        <f t="shared" si="2"/>
        <v>5503.0899999999856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291</v>
      </c>
      <c r="B290" s="341">
        <v>40</v>
      </c>
      <c r="C290" s="309">
        <v>46099</v>
      </c>
      <c r="D290" s="310" t="s">
        <v>318</v>
      </c>
      <c r="E290" s="342"/>
      <c r="F290" s="342">
        <v>838.67</v>
      </c>
      <c r="G290" s="344">
        <f t="shared" si="2"/>
        <v>5518.0999999999858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2</v>
      </c>
      <c r="C291" s="309">
        <v>46099</v>
      </c>
      <c r="D291" s="310" t="s">
        <v>296</v>
      </c>
      <c r="E291" s="342">
        <v>14.67</v>
      </c>
      <c r="F291" s="342"/>
      <c r="G291" s="344">
        <f t="shared" si="2"/>
        <v>4679.4299999999857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4</v>
      </c>
      <c r="C292" s="309">
        <v>46099</v>
      </c>
      <c r="D292" s="310" t="s">
        <v>296</v>
      </c>
      <c r="E292" s="342">
        <v>40.22</v>
      </c>
      <c r="F292" s="342"/>
      <c r="G292" s="344">
        <f t="shared" si="2"/>
        <v>4694.0999999999858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8</v>
      </c>
      <c r="C293" s="309">
        <v>46099</v>
      </c>
      <c r="D293" s="310" t="s">
        <v>295</v>
      </c>
      <c r="E293" s="342">
        <v>3.49</v>
      </c>
      <c r="F293" s="342"/>
      <c r="G293" s="344">
        <f t="shared" si="2"/>
        <v>4734.3199999999861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294</v>
      </c>
      <c r="B294" s="341">
        <v>22</v>
      </c>
      <c r="C294" s="309">
        <v>46099</v>
      </c>
      <c r="D294" s="310" t="s">
        <v>410</v>
      </c>
      <c r="E294" s="342">
        <v>13.84</v>
      </c>
      <c r="F294" s="342"/>
      <c r="G294" s="344">
        <f t="shared" si="2"/>
        <v>4737.8099999999858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294</v>
      </c>
      <c r="B295" s="341">
        <v>17</v>
      </c>
      <c r="C295" s="309">
        <v>46098</v>
      </c>
      <c r="D295" s="310" t="s">
        <v>188</v>
      </c>
      <c r="E295" s="342">
        <v>42.65</v>
      </c>
      <c r="F295" s="342"/>
      <c r="G295" s="344">
        <f t="shared" si="2"/>
        <v>4751.649999999986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294</v>
      </c>
      <c r="B296" s="341">
        <v>23</v>
      </c>
      <c r="C296" s="309">
        <v>46098</v>
      </c>
      <c r="D296" s="310" t="s">
        <v>411</v>
      </c>
      <c r="E296" s="342">
        <v>529.46</v>
      </c>
      <c r="F296" s="342"/>
      <c r="G296" s="344">
        <f t="shared" si="2"/>
        <v>4794.2999999999856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294</v>
      </c>
      <c r="B297" s="341">
        <v>43</v>
      </c>
      <c r="C297" s="309">
        <v>46098</v>
      </c>
      <c r="D297" s="310" t="s">
        <v>337</v>
      </c>
      <c r="E297" s="342">
        <v>22.35</v>
      </c>
      <c r="F297" s="342"/>
      <c r="G297" s="344">
        <f t="shared" si="2"/>
        <v>5323.7599999999857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294</v>
      </c>
      <c r="B298" s="341">
        <v>42</v>
      </c>
      <c r="C298" s="309">
        <v>46098</v>
      </c>
      <c r="D298" s="310" t="s">
        <v>337</v>
      </c>
      <c r="E298" s="342">
        <v>37.25</v>
      </c>
      <c r="F298" s="342"/>
      <c r="G298" s="344">
        <f t="shared" si="2"/>
        <v>5346.109999999986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8</v>
      </c>
      <c r="C299" s="309">
        <v>46098</v>
      </c>
      <c r="D299" s="310" t="s">
        <v>321</v>
      </c>
      <c r="E299" s="342">
        <v>3.99</v>
      </c>
      <c r="F299" s="342"/>
      <c r="G299" s="344">
        <f t="shared" si="2"/>
        <v>5383.359999999986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8</v>
      </c>
      <c r="C300" s="309">
        <v>46098</v>
      </c>
      <c r="D300" s="310" t="s">
        <v>321</v>
      </c>
      <c r="E300" s="342">
        <v>24.47</v>
      </c>
      <c r="F300" s="342"/>
      <c r="G300" s="344">
        <f t="shared" si="2"/>
        <v>5387.3499999999858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294</v>
      </c>
      <c r="B301" s="341">
        <v>21</v>
      </c>
      <c r="C301" s="309">
        <v>46098</v>
      </c>
      <c r="D301" s="310" t="s">
        <v>194</v>
      </c>
      <c r="E301" s="342">
        <v>75.599999999999994</v>
      </c>
      <c r="F301" s="342"/>
      <c r="G301" s="344">
        <f t="shared" si="2"/>
        <v>5411.8199999999861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5</v>
      </c>
      <c r="C302" s="309">
        <v>46097</v>
      </c>
      <c r="D302" s="310" t="s">
        <v>344</v>
      </c>
      <c r="E302" s="342">
        <v>21.3</v>
      </c>
      <c r="F302" s="342"/>
      <c r="G302" s="344">
        <f t="shared" si="2"/>
        <v>5487.4199999999864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294</v>
      </c>
      <c r="B303" s="341">
        <v>11</v>
      </c>
      <c r="C303" s="309">
        <v>46097</v>
      </c>
      <c r="D303" s="310" t="s">
        <v>178</v>
      </c>
      <c r="E303" s="342">
        <v>267.91000000000003</v>
      </c>
      <c r="F303" s="342"/>
      <c r="G303" s="344">
        <f t="shared" si="2"/>
        <v>5508.7199999999866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287</v>
      </c>
      <c r="B304" s="341" t="s">
        <v>287</v>
      </c>
      <c r="C304" s="309">
        <v>46097</v>
      </c>
      <c r="D304" s="310" t="s">
        <v>412</v>
      </c>
      <c r="E304" s="342"/>
      <c r="F304" s="342">
        <v>80</v>
      </c>
      <c r="G304" s="344">
        <f t="shared" si="2"/>
        <v>5776.6299999999865</v>
      </c>
      <c r="H304" s="345" t="s">
        <v>298</v>
      </c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287</v>
      </c>
      <c r="B305" s="341" t="s">
        <v>287</v>
      </c>
      <c r="C305" s="309">
        <v>46097</v>
      </c>
      <c r="D305" s="310" t="s">
        <v>302</v>
      </c>
      <c r="E305" s="342">
        <v>80</v>
      </c>
      <c r="F305" s="342"/>
      <c r="G305" s="344">
        <f t="shared" si="2"/>
        <v>5696.6299999999865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4</v>
      </c>
      <c r="C306" s="309">
        <v>46097</v>
      </c>
      <c r="D306" s="310" t="s">
        <v>311</v>
      </c>
      <c r="E306" s="342">
        <v>42.47</v>
      </c>
      <c r="F306" s="342"/>
      <c r="G306" s="344">
        <f t="shared" si="2"/>
        <v>5776.6299999999865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2</v>
      </c>
      <c r="C307" s="309">
        <v>46097</v>
      </c>
      <c r="D307" s="310" t="s">
        <v>296</v>
      </c>
      <c r="E307" s="342">
        <v>11.18</v>
      </c>
      <c r="F307" s="342"/>
      <c r="G307" s="344">
        <f t="shared" si="2"/>
        <v>5819.0999999999867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2</v>
      </c>
      <c r="C308" s="309">
        <v>46096</v>
      </c>
      <c r="D308" s="310" t="s">
        <v>413</v>
      </c>
      <c r="E308" s="342">
        <v>38.67</v>
      </c>
      <c r="F308" s="342"/>
      <c r="G308" s="344">
        <f t="shared" si="2"/>
        <v>5830.279999999987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3</v>
      </c>
      <c r="C309" s="309">
        <v>46096</v>
      </c>
      <c r="D309" s="310" t="s">
        <v>352</v>
      </c>
      <c r="E309" s="342">
        <v>7.11</v>
      </c>
      <c r="F309" s="342"/>
      <c r="G309" s="344">
        <f t="shared" si="2"/>
        <v>5868.9499999999871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1</v>
      </c>
      <c r="C310" s="309">
        <v>46096</v>
      </c>
      <c r="D310" s="310" t="s">
        <v>304</v>
      </c>
      <c r="E310" s="342">
        <v>126.64</v>
      </c>
      <c r="F310" s="342"/>
      <c r="G310" s="344">
        <f t="shared" si="2"/>
        <v>5876.0599999999868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1</v>
      </c>
      <c r="C311" s="309">
        <v>46096</v>
      </c>
      <c r="D311" s="310" t="s">
        <v>312</v>
      </c>
      <c r="E311" s="342">
        <v>125.2</v>
      </c>
      <c r="F311" s="342"/>
      <c r="G311" s="344">
        <f t="shared" si="2"/>
        <v>6002.6999999999871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1</v>
      </c>
      <c r="C312" s="309">
        <v>46096</v>
      </c>
      <c r="D312" s="310" t="s">
        <v>307</v>
      </c>
      <c r="E312" s="342">
        <v>37.159999999999997</v>
      </c>
      <c r="F312" s="342"/>
      <c r="G312" s="344">
        <f t="shared" si="2"/>
        <v>6127.8999999999869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294</v>
      </c>
      <c r="B313" s="341">
        <v>16</v>
      </c>
      <c r="C313" s="309">
        <v>46096</v>
      </c>
      <c r="D313" s="310" t="s">
        <v>414</v>
      </c>
      <c r="E313" s="342">
        <v>713.06</v>
      </c>
      <c r="F313" s="342"/>
      <c r="G313" s="344">
        <f t="shared" si="2"/>
        <v>6165.0599999999868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5</v>
      </c>
      <c r="C314" s="309">
        <v>46095</v>
      </c>
      <c r="D314" s="310" t="s">
        <v>415</v>
      </c>
      <c r="E314" s="342">
        <v>24</v>
      </c>
      <c r="F314" s="342"/>
      <c r="G314" s="344">
        <f t="shared" si="2"/>
        <v>6878.1199999999862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3</v>
      </c>
      <c r="C315" s="309">
        <v>46095</v>
      </c>
      <c r="D315" s="310" t="s">
        <v>352</v>
      </c>
      <c r="E315" s="342">
        <v>14.58</v>
      </c>
      <c r="F315" s="342"/>
      <c r="G315" s="344">
        <f t="shared" si="2"/>
        <v>6902.1199999999862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291</v>
      </c>
      <c r="B316" s="341">
        <v>41</v>
      </c>
      <c r="C316" s="309">
        <v>46094</v>
      </c>
      <c r="D316" s="310" t="s">
        <v>416</v>
      </c>
      <c r="E316" s="342"/>
      <c r="F316" s="342">
        <v>300</v>
      </c>
      <c r="G316" s="344">
        <f t="shared" si="2"/>
        <v>6916.6999999999862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1</v>
      </c>
      <c r="C317" s="309">
        <v>46094</v>
      </c>
      <c r="D317" s="310" t="s">
        <v>312</v>
      </c>
      <c r="E317" s="342">
        <v>17.71</v>
      </c>
      <c r="F317" s="342"/>
      <c r="G317" s="344">
        <f t="shared" si="2"/>
        <v>6616.6999999999862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4</v>
      </c>
      <c r="C318" s="309">
        <v>46094</v>
      </c>
      <c r="D318" s="310" t="s">
        <v>296</v>
      </c>
      <c r="E318" s="342">
        <v>31.56</v>
      </c>
      <c r="F318" s="342"/>
      <c r="G318" s="344">
        <f t="shared" si="2"/>
        <v>6634.4099999999862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2</v>
      </c>
      <c r="C319" s="309">
        <v>46094</v>
      </c>
      <c r="D319" s="310" t="s">
        <v>296</v>
      </c>
      <c r="E319" s="342">
        <v>34.79</v>
      </c>
      <c r="F319" s="342"/>
      <c r="G319" s="344">
        <f t="shared" si="2"/>
        <v>6665.9699999999866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46094</v>
      </c>
      <c r="D320" s="310" t="s">
        <v>417</v>
      </c>
      <c r="E320" s="342">
        <v>23.9</v>
      </c>
      <c r="F320" s="342"/>
      <c r="G320" s="344">
        <f t="shared" si="2"/>
        <v>6700.7599999999866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3</v>
      </c>
      <c r="C321" s="309">
        <v>46094</v>
      </c>
      <c r="D321" s="310" t="s">
        <v>352</v>
      </c>
      <c r="E321" s="342">
        <v>7.26</v>
      </c>
      <c r="F321" s="342"/>
      <c r="G321" s="344">
        <f t="shared" si="2"/>
        <v>6724.6599999999862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5</v>
      </c>
      <c r="C322" s="309">
        <v>46094</v>
      </c>
      <c r="D322" s="310" t="s">
        <v>359</v>
      </c>
      <c r="E322" s="342">
        <v>85</v>
      </c>
      <c r="F322" s="342"/>
      <c r="G322" s="344">
        <f t="shared" si="2"/>
        <v>6731.9199999999864</v>
      </c>
      <c r="H322" s="345" t="s">
        <v>298</v>
      </c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8</v>
      </c>
      <c r="C323" s="309">
        <v>46093</v>
      </c>
      <c r="D323" s="310" t="s">
        <v>418</v>
      </c>
      <c r="E323" s="342">
        <v>51.22</v>
      </c>
      <c r="F323" s="342"/>
      <c r="G323" s="344">
        <f t="shared" si="2"/>
        <v>6816.9199999999864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2</v>
      </c>
      <c r="C324" s="309">
        <v>46093</v>
      </c>
      <c r="D324" s="310" t="s">
        <v>419</v>
      </c>
      <c r="E324" s="342">
        <v>57.43</v>
      </c>
      <c r="F324" s="342"/>
      <c r="G324" s="344">
        <f t="shared" si="2"/>
        <v>6868.1399999999867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2</v>
      </c>
      <c r="C325" s="309">
        <v>46093</v>
      </c>
      <c r="D325" s="310" t="s">
        <v>363</v>
      </c>
      <c r="E325" s="342">
        <v>17.45</v>
      </c>
      <c r="F325" s="342"/>
      <c r="G325" s="344">
        <f t="shared" si="2"/>
        <v>6925.569999999987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8</v>
      </c>
      <c r="C326" s="309">
        <v>46093</v>
      </c>
      <c r="D326" s="310" t="s">
        <v>321</v>
      </c>
      <c r="E326" s="342">
        <v>7.92</v>
      </c>
      <c r="F326" s="342"/>
      <c r="G326" s="344">
        <f t="shared" si="2"/>
        <v>6943.0199999999868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291</v>
      </c>
      <c r="B327" s="341">
        <v>38</v>
      </c>
      <c r="C327" s="309">
        <v>46093</v>
      </c>
      <c r="D327" s="310" t="s">
        <v>293</v>
      </c>
      <c r="E327" s="342"/>
      <c r="F327" s="342">
        <v>4726.92</v>
      </c>
      <c r="G327" s="344">
        <f t="shared" si="2"/>
        <v>6950.9399999999869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2</v>
      </c>
      <c r="C328" s="309">
        <v>46093</v>
      </c>
      <c r="D328" s="310" t="s">
        <v>392</v>
      </c>
      <c r="E328" s="342">
        <v>15</v>
      </c>
      <c r="F328" s="342"/>
      <c r="G328" s="344">
        <f t="shared" si="2"/>
        <v>2224.0199999999868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6</v>
      </c>
      <c r="C329" s="309">
        <v>46093</v>
      </c>
      <c r="D329" s="310" t="s">
        <v>420</v>
      </c>
      <c r="E329" s="342">
        <v>12</v>
      </c>
      <c r="F329" s="342"/>
      <c r="G329" s="344">
        <f t="shared" si="2"/>
        <v>2239.0199999999868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294</v>
      </c>
      <c r="B330" s="341">
        <v>19</v>
      </c>
      <c r="C330" s="309">
        <v>46093</v>
      </c>
      <c r="D330" s="310" t="s">
        <v>191</v>
      </c>
      <c r="E330" s="342">
        <v>200</v>
      </c>
      <c r="F330" s="342"/>
      <c r="G330" s="344">
        <f t="shared" si="2"/>
        <v>2251.0199999999868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46092</v>
      </c>
      <c r="D331" s="310" t="s">
        <v>421</v>
      </c>
      <c r="E331" s="342">
        <v>-10.050000000000001</v>
      </c>
      <c r="F331" s="342"/>
      <c r="G331" s="344">
        <f t="shared" si="2"/>
        <v>2451.0199999999868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6</v>
      </c>
      <c r="C332" s="309">
        <v>46092</v>
      </c>
      <c r="D332" s="310" t="s">
        <v>422</v>
      </c>
      <c r="E332" s="342">
        <v>25</v>
      </c>
      <c r="F332" s="342"/>
      <c r="G332" s="344">
        <f t="shared" si="2"/>
        <v>2440.9699999999866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2</v>
      </c>
      <c r="C333" s="309">
        <v>46092</v>
      </c>
      <c r="D333" s="310" t="s">
        <v>301</v>
      </c>
      <c r="E333" s="342">
        <v>-9</v>
      </c>
      <c r="F333" s="342"/>
      <c r="G333" s="344">
        <f t="shared" si="2"/>
        <v>2465.9699999999866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291</v>
      </c>
      <c r="B334" s="341">
        <v>41</v>
      </c>
      <c r="C334" s="309">
        <v>46092</v>
      </c>
      <c r="D334" s="310" t="s">
        <v>416</v>
      </c>
      <c r="E334" s="342"/>
      <c r="F334" s="342">
        <v>500</v>
      </c>
      <c r="G334" s="344">
        <f t="shared" si="2"/>
        <v>2456.9699999999866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2</v>
      </c>
      <c r="C335" s="309">
        <v>46092</v>
      </c>
      <c r="D335" s="310" t="s">
        <v>296</v>
      </c>
      <c r="E335" s="342">
        <v>16.170000000000002</v>
      </c>
      <c r="F335" s="342"/>
      <c r="G335" s="344">
        <f t="shared" si="2"/>
        <v>1956.9699999999864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294</v>
      </c>
      <c r="B336" s="341">
        <v>22</v>
      </c>
      <c r="C336" s="309">
        <v>46092</v>
      </c>
      <c r="D336" s="310" t="s">
        <v>356</v>
      </c>
      <c r="E336" s="342">
        <v>19.16</v>
      </c>
      <c r="F336" s="342"/>
      <c r="G336" s="344">
        <f t="shared" si="2"/>
        <v>1973.1399999999865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339</v>
      </c>
      <c r="B337" s="341" t="s">
        <v>339</v>
      </c>
      <c r="C337" s="309">
        <v>46091</v>
      </c>
      <c r="D337" s="310" t="s">
        <v>182</v>
      </c>
      <c r="E337" s="342">
        <v>47.28</v>
      </c>
      <c r="F337" s="342"/>
      <c r="G337" s="344">
        <f t="shared" si="2"/>
        <v>1992.2999999999865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294</v>
      </c>
      <c r="B338" s="341">
        <v>13</v>
      </c>
      <c r="C338" s="309">
        <v>46091</v>
      </c>
      <c r="D338" s="310" t="s">
        <v>182</v>
      </c>
      <c r="E338" s="342">
        <v>134.93</v>
      </c>
      <c r="F338" s="342"/>
      <c r="G338" s="344">
        <f t="shared" si="2"/>
        <v>2039.5799999999865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8</v>
      </c>
      <c r="C339" s="309">
        <v>46091</v>
      </c>
      <c r="D339" s="310" t="s">
        <v>295</v>
      </c>
      <c r="E339" s="342">
        <v>7.44</v>
      </c>
      <c r="F339" s="342"/>
      <c r="G339" s="344">
        <f t="shared" si="2"/>
        <v>2174.5099999999866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4</v>
      </c>
      <c r="C340" s="309">
        <v>46091</v>
      </c>
      <c r="D340" s="310" t="s">
        <v>295</v>
      </c>
      <c r="E340" s="342">
        <v>29.53</v>
      </c>
      <c r="F340" s="342"/>
      <c r="G340" s="344">
        <f t="shared" si="2"/>
        <v>2181.9499999999866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4</v>
      </c>
      <c r="C341" s="309">
        <v>46091</v>
      </c>
      <c r="D341" s="310" t="s">
        <v>311</v>
      </c>
      <c r="E341" s="342">
        <v>34.119999999999997</v>
      </c>
      <c r="F341" s="342"/>
      <c r="G341" s="344">
        <f t="shared" si="2"/>
        <v>2211.4799999999868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2</v>
      </c>
      <c r="C342" s="309">
        <v>46091</v>
      </c>
      <c r="D342" s="310" t="s">
        <v>423</v>
      </c>
      <c r="E342" s="342">
        <v>18.57</v>
      </c>
      <c r="F342" s="342"/>
      <c r="G342" s="344">
        <f t="shared" si="2"/>
        <v>2245.5999999999867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294</v>
      </c>
      <c r="B343" s="341">
        <v>16</v>
      </c>
      <c r="C343" s="309">
        <v>46091</v>
      </c>
      <c r="D343" s="310" t="s">
        <v>424</v>
      </c>
      <c r="E343" s="342">
        <v>107</v>
      </c>
      <c r="F343" s="342"/>
      <c r="G343" s="344">
        <f t="shared" si="2"/>
        <v>2264.1699999999869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294</v>
      </c>
      <c r="B344" s="341">
        <v>18</v>
      </c>
      <c r="C344" s="309">
        <v>46090</v>
      </c>
      <c r="D344" s="310" t="s">
        <v>367</v>
      </c>
      <c r="E344" s="342">
        <v>400</v>
      </c>
      <c r="F344" s="342"/>
      <c r="G344" s="344">
        <f t="shared" si="2"/>
        <v>2371.1699999999869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4</v>
      </c>
      <c r="C345" s="309">
        <v>46090</v>
      </c>
      <c r="D345" s="310" t="s">
        <v>296</v>
      </c>
      <c r="E345" s="342">
        <v>24.69</v>
      </c>
      <c r="F345" s="342"/>
      <c r="G345" s="344">
        <f t="shared" si="2"/>
        <v>2771.1699999999869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3</v>
      </c>
      <c r="C346" s="309">
        <v>46090</v>
      </c>
      <c r="D346" s="310" t="s">
        <v>425</v>
      </c>
      <c r="E346" s="342">
        <v>4.59</v>
      </c>
      <c r="F346" s="342"/>
      <c r="G346" s="344">
        <f t="shared" si="2"/>
        <v>2795.8599999999869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294</v>
      </c>
      <c r="B347" s="341">
        <v>9</v>
      </c>
      <c r="C347" s="309">
        <v>46090</v>
      </c>
      <c r="D347" s="310" t="s">
        <v>58</v>
      </c>
      <c r="E347" s="342">
        <v>1281.53</v>
      </c>
      <c r="F347" s="342"/>
      <c r="G347" s="344">
        <f t="shared" si="2"/>
        <v>2800.4499999999871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7</v>
      </c>
      <c r="C348" s="309">
        <v>46090</v>
      </c>
      <c r="D348" s="310" t="s">
        <v>342</v>
      </c>
      <c r="E348" s="342">
        <v>40.61</v>
      </c>
      <c r="F348" s="342"/>
      <c r="G348" s="344">
        <f t="shared" si="2"/>
        <v>4081.9799999999873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287</v>
      </c>
      <c r="B349" s="341" t="s">
        <v>287</v>
      </c>
      <c r="C349" s="309">
        <v>46090</v>
      </c>
      <c r="D349" s="310" t="s">
        <v>426</v>
      </c>
      <c r="E349" s="342">
        <v>380</v>
      </c>
      <c r="F349" s="342">
        <v>380</v>
      </c>
      <c r="G349" s="344">
        <f t="shared" si="2"/>
        <v>4122.5899999999874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2</v>
      </c>
      <c r="C350" s="309">
        <v>46090</v>
      </c>
      <c r="D350" s="310" t="s">
        <v>427</v>
      </c>
      <c r="E350" s="342">
        <v>15</v>
      </c>
      <c r="F350" s="342"/>
      <c r="G350" s="344">
        <f t="shared" si="2"/>
        <v>4122.5899999999874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2</v>
      </c>
      <c r="C351" s="309">
        <v>46090</v>
      </c>
      <c r="D351" s="310" t="s">
        <v>392</v>
      </c>
      <c r="E351" s="342">
        <v>15</v>
      </c>
      <c r="F351" s="342"/>
      <c r="G351" s="344">
        <f t="shared" si="2"/>
        <v>4137.5899999999874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6</v>
      </c>
      <c r="C352" s="309">
        <v>46090</v>
      </c>
      <c r="D352" s="310" t="s">
        <v>300</v>
      </c>
      <c r="E352" s="342">
        <v>70.66</v>
      </c>
      <c r="F352" s="342"/>
      <c r="G352" s="344">
        <f t="shared" si="2"/>
        <v>4152.5899999999874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1</v>
      </c>
      <c r="C353" s="309">
        <v>46089</v>
      </c>
      <c r="D353" s="310" t="s">
        <v>312</v>
      </c>
      <c r="E353" s="342">
        <v>109.77</v>
      </c>
      <c r="F353" s="342"/>
      <c r="G353" s="344">
        <f t="shared" si="2"/>
        <v>4223.2499999999873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6</v>
      </c>
      <c r="C354" s="309">
        <v>46089</v>
      </c>
      <c r="D354" s="310" t="s">
        <v>307</v>
      </c>
      <c r="E354" s="342">
        <v>9.3800000000000008</v>
      </c>
      <c r="F354" s="342"/>
      <c r="G354" s="344">
        <f t="shared" si="2"/>
        <v>4333.0199999999877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3</v>
      </c>
      <c r="C355" s="309">
        <v>46089</v>
      </c>
      <c r="D355" s="310" t="s">
        <v>428</v>
      </c>
      <c r="E355" s="342">
        <v>3.85</v>
      </c>
      <c r="F355" s="342"/>
      <c r="G355" s="344">
        <f t="shared" si="2"/>
        <v>4342.3999999999878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2</v>
      </c>
      <c r="C356" s="309">
        <v>46089</v>
      </c>
      <c r="D356" s="310" t="s">
        <v>413</v>
      </c>
      <c r="E356" s="342">
        <v>88.54</v>
      </c>
      <c r="F356" s="342"/>
      <c r="G356" s="344">
        <f t="shared" si="2"/>
        <v>4346.2499999999882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2</v>
      </c>
      <c r="C357" s="309">
        <v>46089</v>
      </c>
      <c r="D357" s="310" t="s">
        <v>363</v>
      </c>
      <c r="E357" s="342">
        <v>8.3800000000000008</v>
      </c>
      <c r="F357" s="342"/>
      <c r="G357" s="344">
        <f t="shared" si="2"/>
        <v>4434.7899999999881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2</v>
      </c>
      <c r="C358" s="309">
        <v>46089</v>
      </c>
      <c r="D358" s="310" t="s">
        <v>301</v>
      </c>
      <c r="E358" s="342">
        <v>39.549999999999997</v>
      </c>
      <c r="F358" s="342"/>
      <c r="G358" s="344">
        <f t="shared" si="2"/>
        <v>4443.1699999999882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4</v>
      </c>
      <c r="C359" s="309">
        <v>46089</v>
      </c>
      <c r="D359" s="310" t="s">
        <v>429</v>
      </c>
      <c r="E359" s="342">
        <v>31.68</v>
      </c>
      <c r="F359" s="342"/>
      <c r="G359" s="344">
        <f t="shared" si="2"/>
        <v>4482.7199999999884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46088</v>
      </c>
      <c r="D360" s="310" t="s">
        <v>309</v>
      </c>
      <c r="E360" s="342">
        <v>24.65</v>
      </c>
      <c r="F360" s="342"/>
      <c r="G360" s="344">
        <f t="shared" si="2"/>
        <v>4514.3999999999887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2</v>
      </c>
      <c r="C361" s="309">
        <v>46088</v>
      </c>
      <c r="D361" s="310" t="s">
        <v>350</v>
      </c>
      <c r="E361" s="342">
        <v>11.04</v>
      </c>
      <c r="F361" s="342"/>
      <c r="G361" s="344">
        <f t="shared" si="2"/>
        <v>4539.0499999999884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289</v>
      </c>
      <c r="B362" s="341">
        <v>8</v>
      </c>
      <c r="C362" s="309">
        <v>46088</v>
      </c>
      <c r="D362" s="310" t="s">
        <v>321</v>
      </c>
      <c r="E362" s="342">
        <v>11.5</v>
      </c>
      <c r="F362" s="342"/>
      <c r="G362" s="344">
        <f t="shared" si="2"/>
        <v>4550.0899999999883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8</v>
      </c>
      <c r="C363" s="309">
        <v>46088</v>
      </c>
      <c r="D363" s="310" t="s">
        <v>296</v>
      </c>
      <c r="E363" s="342">
        <v>12.44</v>
      </c>
      <c r="F363" s="342"/>
      <c r="G363" s="344">
        <f t="shared" si="2"/>
        <v>4561.5899999999883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4</v>
      </c>
      <c r="C364" s="309">
        <v>46088</v>
      </c>
      <c r="D364" s="310" t="s">
        <v>296</v>
      </c>
      <c r="E364" s="342">
        <v>23.62</v>
      </c>
      <c r="F364" s="342"/>
      <c r="G364" s="344">
        <f t="shared" si="2"/>
        <v>4574.0299999999879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2</v>
      </c>
      <c r="C365" s="309">
        <v>46088</v>
      </c>
      <c r="D365" s="310" t="s">
        <v>301</v>
      </c>
      <c r="E365" s="342">
        <v>36.049999999999997</v>
      </c>
      <c r="F365" s="342"/>
      <c r="G365" s="344">
        <f t="shared" si="2"/>
        <v>4597.6499999999878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14</v>
      </c>
      <c r="C366" s="309">
        <v>46087</v>
      </c>
      <c r="D366" s="310" t="s">
        <v>372</v>
      </c>
      <c r="E366" s="342">
        <v>66.67</v>
      </c>
      <c r="F366" s="342"/>
      <c r="G366" s="344">
        <f t="shared" si="2"/>
        <v>4633.699999999988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2</v>
      </c>
      <c r="C367" s="309">
        <v>46087</v>
      </c>
      <c r="D367" s="310" t="s">
        <v>296</v>
      </c>
      <c r="E367" s="342">
        <v>17.850000000000001</v>
      </c>
      <c r="F367" s="342"/>
      <c r="G367" s="344">
        <f t="shared" si="2"/>
        <v>4700.3699999999881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1</v>
      </c>
      <c r="C368" s="309">
        <v>46087</v>
      </c>
      <c r="D368" s="310" t="s">
        <v>304</v>
      </c>
      <c r="E368" s="342">
        <v>112.13</v>
      </c>
      <c r="F368" s="342"/>
      <c r="G368" s="344">
        <f t="shared" si="2"/>
        <v>4718.2199999999884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3</v>
      </c>
      <c r="C369" s="309">
        <v>46087</v>
      </c>
      <c r="D369" s="310" t="s">
        <v>327</v>
      </c>
      <c r="E369" s="342">
        <v>7.31</v>
      </c>
      <c r="F369" s="342"/>
      <c r="G369" s="344">
        <f t="shared" si="2"/>
        <v>4830.3499999999885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291</v>
      </c>
      <c r="B370" s="341">
        <v>39</v>
      </c>
      <c r="C370" s="309">
        <v>46086</v>
      </c>
      <c r="D370" s="310" t="s">
        <v>292</v>
      </c>
      <c r="E370" s="342"/>
      <c r="F370" s="342">
        <v>2763.78</v>
      </c>
      <c r="G370" s="344">
        <f t="shared" si="2"/>
        <v>4837.6599999999889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4</v>
      </c>
      <c r="C371" s="309">
        <v>46086</v>
      </c>
      <c r="D371" s="310" t="s">
        <v>295</v>
      </c>
      <c r="E371" s="342">
        <v>31.52</v>
      </c>
      <c r="F371" s="342"/>
      <c r="G371" s="344">
        <f t="shared" si="2"/>
        <v>2073.8799999999892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2</v>
      </c>
      <c r="C372" s="309">
        <v>46086</v>
      </c>
      <c r="D372" s="310" t="s">
        <v>363</v>
      </c>
      <c r="E372" s="342">
        <v>14.86</v>
      </c>
      <c r="F372" s="342"/>
      <c r="G372" s="344">
        <f t="shared" si="2"/>
        <v>2105.3999999999892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8</v>
      </c>
      <c r="C373" s="309">
        <v>46086</v>
      </c>
      <c r="D373" s="310" t="s">
        <v>418</v>
      </c>
      <c r="E373" s="342">
        <v>44.99</v>
      </c>
      <c r="F373" s="342"/>
      <c r="G373" s="344">
        <f t="shared" si="2"/>
        <v>2120.2599999999893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2</v>
      </c>
      <c r="C374" s="309">
        <v>46085</v>
      </c>
      <c r="D374" s="310" t="s">
        <v>430</v>
      </c>
      <c r="E374" s="342">
        <v>15</v>
      </c>
      <c r="F374" s="342"/>
      <c r="G374" s="344">
        <f t="shared" si="2"/>
        <v>2165.2499999999891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2</v>
      </c>
      <c r="C375" s="309">
        <v>46085</v>
      </c>
      <c r="D375" s="310" t="s">
        <v>296</v>
      </c>
      <c r="E375" s="342">
        <v>10.84</v>
      </c>
      <c r="F375" s="342"/>
      <c r="G375" s="344">
        <f t="shared" si="2"/>
        <v>2180.2499999999891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14</v>
      </c>
      <c r="C376" s="309">
        <v>46085</v>
      </c>
      <c r="D376" s="310" t="s">
        <v>373</v>
      </c>
      <c r="E376" s="342">
        <v>68.739999999999995</v>
      </c>
      <c r="F376" s="342"/>
      <c r="G376" s="344">
        <f t="shared" si="2"/>
        <v>2191.0899999999892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4</v>
      </c>
      <c r="C377" s="309">
        <v>46085</v>
      </c>
      <c r="D377" s="310" t="s">
        <v>311</v>
      </c>
      <c r="E377" s="342">
        <v>30.67</v>
      </c>
      <c r="F377" s="342"/>
      <c r="G377" s="344">
        <f t="shared" si="2"/>
        <v>2259.829999999989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294</v>
      </c>
      <c r="B378" s="341">
        <v>17</v>
      </c>
      <c r="C378" s="309">
        <v>46085</v>
      </c>
      <c r="D378" s="310" t="s">
        <v>376</v>
      </c>
      <c r="E378" s="342">
        <v>99</v>
      </c>
      <c r="F378" s="342"/>
      <c r="G378" s="344">
        <f t="shared" si="2"/>
        <v>2290.4999999999891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294</v>
      </c>
      <c r="B379" s="341">
        <v>21</v>
      </c>
      <c r="C379" s="309">
        <v>46084</v>
      </c>
      <c r="D379" s="310" t="s">
        <v>194</v>
      </c>
      <c r="E379" s="342">
        <v>40.72</v>
      </c>
      <c r="F379" s="342"/>
      <c r="G379" s="344">
        <f t="shared" si="2"/>
        <v>2389.4999999999891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284</v>
      </c>
      <c r="B380" s="341">
        <v>36</v>
      </c>
      <c r="C380" s="309">
        <v>46084</v>
      </c>
      <c r="D380" s="310" t="s">
        <v>380</v>
      </c>
      <c r="E380" s="342">
        <v>50</v>
      </c>
      <c r="F380" s="342"/>
      <c r="G380" s="344">
        <f t="shared" si="2"/>
        <v>2430.2199999999889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2</v>
      </c>
      <c r="C381" s="309">
        <v>46084</v>
      </c>
      <c r="D381" s="310" t="s">
        <v>296</v>
      </c>
      <c r="E381" s="342">
        <v>14.67</v>
      </c>
      <c r="F381" s="342"/>
      <c r="G381" s="344">
        <f t="shared" si="2"/>
        <v>2480.2199999999889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4</v>
      </c>
      <c r="C382" s="309">
        <v>46084</v>
      </c>
      <c r="D382" s="310" t="s">
        <v>296</v>
      </c>
      <c r="E382" s="342">
        <v>27.42</v>
      </c>
      <c r="F382" s="342"/>
      <c r="G382" s="344">
        <f t="shared" si="2"/>
        <v>2494.889999999989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6</v>
      </c>
      <c r="C383" s="309">
        <v>46084</v>
      </c>
      <c r="D383" s="310" t="s">
        <v>431</v>
      </c>
      <c r="E383" s="342">
        <v>106.27</v>
      </c>
      <c r="F383" s="342"/>
      <c r="G383" s="344">
        <f t="shared" si="2"/>
        <v>2522.309999999989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6</v>
      </c>
      <c r="C384" s="309">
        <v>46084</v>
      </c>
      <c r="D384" s="310" t="s">
        <v>431</v>
      </c>
      <c r="E384" s="342">
        <v>-107</v>
      </c>
      <c r="F384" s="342"/>
      <c r="G384" s="344">
        <f t="shared" si="2"/>
        <v>2628.579999999989</v>
      </c>
      <c r="H384" s="345" t="s">
        <v>298</v>
      </c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2</v>
      </c>
      <c r="C385" s="309">
        <v>46083</v>
      </c>
      <c r="D385" s="310" t="s">
        <v>301</v>
      </c>
      <c r="E385" s="342">
        <v>20</v>
      </c>
      <c r="F385" s="342"/>
      <c r="G385" s="344">
        <f t="shared" si="2"/>
        <v>2521.579999999989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287</v>
      </c>
      <c r="B386" s="341" t="s">
        <v>287</v>
      </c>
      <c r="C386" s="309">
        <v>46083</v>
      </c>
      <c r="D386" s="310" t="s">
        <v>432</v>
      </c>
      <c r="E386" s="342">
        <v>185.64</v>
      </c>
      <c r="F386" s="342">
        <v>185.64</v>
      </c>
      <c r="G386" s="344">
        <f t="shared" si="2"/>
        <v>2541.579999999989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46083</v>
      </c>
      <c r="D387" s="310" t="s">
        <v>433</v>
      </c>
      <c r="E387" s="342">
        <v>70.12</v>
      </c>
      <c r="F387" s="342"/>
      <c r="G387" s="344">
        <f t="shared" si="2"/>
        <v>2541.579999999989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294</v>
      </c>
      <c r="B388" s="341">
        <v>17</v>
      </c>
      <c r="C388" s="309">
        <v>46083</v>
      </c>
      <c r="D388" s="310" t="s">
        <v>188</v>
      </c>
      <c r="E388" s="342">
        <v>41.44</v>
      </c>
      <c r="F388" s="342"/>
      <c r="G388" s="344">
        <f t="shared" si="2"/>
        <v>2611.6999999999889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8</v>
      </c>
      <c r="C389" s="309">
        <v>46083</v>
      </c>
      <c r="D389" s="310" t="s">
        <v>296</v>
      </c>
      <c r="E389" s="342">
        <v>8.7200000000000006</v>
      </c>
      <c r="F389" s="342"/>
      <c r="G389" s="344">
        <f t="shared" si="2"/>
        <v>2653.139999999989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294</v>
      </c>
      <c r="B390" s="341">
        <v>22</v>
      </c>
      <c r="C390" s="309">
        <v>46082</v>
      </c>
      <c r="D390" s="310" t="s">
        <v>381</v>
      </c>
      <c r="E390" s="342">
        <v>6.37</v>
      </c>
      <c r="F390" s="342"/>
      <c r="G390" s="344">
        <f t="shared" si="2"/>
        <v>2661.8599999999888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2</v>
      </c>
      <c r="C391" s="309">
        <v>46082</v>
      </c>
      <c r="D391" s="310" t="s">
        <v>296</v>
      </c>
      <c r="E391" s="342">
        <v>9.8699999999999992</v>
      </c>
      <c r="F391" s="342"/>
      <c r="G391" s="344">
        <f t="shared" si="2"/>
        <v>2668.2299999999886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1</v>
      </c>
      <c r="C392" s="309">
        <v>46082</v>
      </c>
      <c r="D392" s="310" t="s">
        <v>312</v>
      </c>
      <c r="E392" s="342">
        <v>119.55</v>
      </c>
      <c r="F392" s="342"/>
      <c r="G392" s="344">
        <f t="shared" si="2"/>
        <v>2678.0999999999885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3</v>
      </c>
      <c r="C393" s="309">
        <v>46082</v>
      </c>
      <c r="D393" s="310" t="s">
        <v>352</v>
      </c>
      <c r="E393" s="342">
        <v>25</v>
      </c>
      <c r="F393" s="342"/>
      <c r="G393" s="344">
        <f t="shared" si="2"/>
        <v>2797.6499999999887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1</v>
      </c>
      <c r="C394" s="309">
        <v>46082</v>
      </c>
      <c r="D394" s="310" t="s">
        <v>304</v>
      </c>
      <c r="E394" s="342">
        <v>119.17</v>
      </c>
      <c r="F394" s="342"/>
      <c r="G394" s="344">
        <f t="shared" si="2"/>
        <v>2822.6499999999887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284</v>
      </c>
      <c r="B395" s="341">
        <v>37</v>
      </c>
      <c r="C395" s="309">
        <v>46081</v>
      </c>
      <c r="D395" s="310" t="s">
        <v>434</v>
      </c>
      <c r="E395" s="342">
        <v>3764.91</v>
      </c>
      <c r="F395" s="342"/>
      <c r="G395" s="344">
        <f t="shared" si="2"/>
        <v>2941.8199999999888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286</v>
      </c>
      <c r="B396" s="341">
        <v>25</v>
      </c>
      <c r="C396" s="309">
        <v>46081</v>
      </c>
      <c r="D396" s="309" t="s">
        <v>204</v>
      </c>
      <c r="E396" s="342">
        <v>350</v>
      </c>
      <c r="F396" s="342"/>
      <c r="G396" s="344">
        <f t="shared" si="2"/>
        <v>6706.7299999999886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286</v>
      </c>
      <c r="B397" s="341">
        <v>26</v>
      </c>
      <c r="C397" s="309">
        <v>46081</v>
      </c>
      <c r="D397" s="309" t="s">
        <v>205</v>
      </c>
      <c r="E397" s="342">
        <v>320</v>
      </c>
      <c r="F397" s="342"/>
      <c r="G397" s="344">
        <f t="shared" si="2"/>
        <v>7056.7299999999886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286</v>
      </c>
      <c r="B398" s="341">
        <v>27</v>
      </c>
      <c r="C398" s="309">
        <v>46081</v>
      </c>
      <c r="D398" s="309" t="s">
        <v>206</v>
      </c>
      <c r="E398" s="342">
        <v>25</v>
      </c>
      <c r="F398" s="342"/>
      <c r="G398" s="344">
        <f t="shared" si="2"/>
        <v>7376.7299999999886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286</v>
      </c>
      <c r="B399" s="341">
        <v>28</v>
      </c>
      <c r="C399" s="309">
        <v>46081</v>
      </c>
      <c r="D399" s="309" t="s">
        <v>207</v>
      </c>
      <c r="E399" s="342">
        <v>25</v>
      </c>
      <c r="F399" s="342"/>
      <c r="G399" s="344">
        <f t="shared" si="2"/>
        <v>7401.7299999999886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286</v>
      </c>
      <c r="B400" s="341">
        <v>29</v>
      </c>
      <c r="C400" s="309">
        <v>46081</v>
      </c>
      <c r="D400" s="309" t="s">
        <v>208</v>
      </c>
      <c r="E400" s="342">
        <v>45</v>
      </c>
      <c r="F400" s="342"/>
      <c r="G400" s="344">
        <f t="shared" si="2"/>
        <v>7426.7299999999886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286</v>
      </c>
      <c r="B401" s="341">
        <v>30</v>
      </c>
      <c r="C401" s="309">
        <v>46081</v>
      </c>
      <c r="D401" s="309" t="s">
        <v>209</v>
      </c>
      <c r="E401" s="342">
        <v>400</v>
      </c>
      <c r="F401" s="342"/>
      <c r="G401" s="344">
        <f t="shared" si="2"/>
        <v>7471.7299999999886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286</v>
      </c>
      <c r="B402" s="341">
        <v>31</v>
      </c>
      <c r="C402" s="309">
        <v>46081</v>
      </c>
      <c r="D402" s="309" t="s">
        <v>210</v>
      </c>
      <c r="E402" s="342">
        <v>375</v>
      </c>
      <c r="F402" s="342"/>
      <c r="G402" s="344">
        <f t="shared" si="2"/>
        <v>7871.7299999999886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286</v>
      </c>
      <c r="B403" s="341">
        <v>32</v>
      </c>
      <c r="C403" s="309">
        <v>46081</v>
      </c>
      <c r="D403" s="309" t="s">
        <v>211</v>
      </c>
      <c r="E403" s="342">
        <v>100</v>
      </c>
      <c r="F403" s="342"/>
      <c r="G403" s="344">
        <f t="shared" si="2"/>
        <v>8246.7299999999886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286</v>
      </c>
      <c r="B404" s="341">
        <v>33</v>
      </c>
      <c r="C404" s="309">
        <v>46081</v>
      </c>
      <c r="D404" s="309" t="s">
        <v>212</v>
      </c>
      <c r="E404" s="342">
        <v>85</v>
      </c>
      <c r="F404" s="342"/>
      <c r="G404" s="344">
        <f t="shared" si="2"/>
        <v>8346.7299999999886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286</v>
      </c>
      <c r="B405" s="341">
        <v>34</v>
      </c>
      <c r="C405" s="309">
        <v>46081</v>
      </c>
      <c r="D405" s="309" t="s">
        <v>213</v>
      </c>
      <c r="E405" s="342">
        <v>230</v>
      </c>
      <c r="F405" s="342"/>
      <c r="G405" s="344">
        <f t="shared" si="2"/>
        <v>8431.7299999999886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286</v>
      </c>
      <c r="B406" s="341">
        <v>35</v>
      </c>
      <c r="C406" s="309">
        <v>46081</v>
      </c>
      <c r="D406" s="309" t="s">
        <v>214</v>
      </c>
      <c r="E406" s="342">
        <v>45</v>
      </c>
      <c r="F406" s="342"/>
      <c r="G406" s="344">
        <f t="shared" si="2"/>
        <v>8661.7299999999886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294</v>
      </c>
      <c r="B407" s="341">
        <v>42</v>
      </c>
      <c r="C407" s="309">
        <v>46081</v>
      </c>
      <c r="D407" s="309" t="s">
        <v>200</v>
      </c>
      <c r="E407" s="342">
        <v>51.19</v>
      </c>
      <c r="F407" s="342"/>
      <c r="G407" s="344">
        <f t="shared" si="2"/>
        <v>8706.7299999999886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43</v>
      </c>
      <c r="C408" s="309">
        <v>46081</v>
      </c>
      <c r="D408" s="309" t="s">
        <v>201</v>
      </c>
      <c r="E408" s="342">
        <v>37.17</v>
      </c>
      <c r="F408" s="342"/>
      <c r="G408" s="344">
        <f t="shared" si="2"/>
        <v>8757.9199999999892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294</v>
      </c>
      <c r="B409" s="341">
        <v>10</v>
      </c>
      <c r="C409" s="309">
        <v>46081</v>
      </c>
      <c r="D409" s="309" t="s">
        <v>176</v>
      </c>
      <c r="E409" s="342">
        <v>17.899999999999999</v>
      </c>
      <c r="F409" s="342"/>
      <c r="G409" s="344">
        <f t="shared" si="2"/>
        <v>8795.0899999999892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2</v>
      </c>
      <c r="C410" s="309">
        <v>46080</v>
      </c>
      <c r="D410" s="309" t="s">
        <v>363</v>
      </c>
      <c r="E410" s="342">
        <v>11.17</v>
      </c>
      <c r="F410" s="342"/>
      <c r="G410" s="344">
        <f t="shared" si="2"/>
        <v>8812.9899999999889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2</v>
      </c>
      <c r="C411" s="309">
        <v>46080</v>
      </c>
      <c r="D411" s="310" t="s">
        <v>435</v>
      </c>
      <c r="E411" s="342">
        <v>25</v>
      </c>
      <c r="F411" s="342"/>
      <c r="G411" s="344">
        <f t="shared" si="2"/>
        <v>8824.1599999999889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289</v>
      </c>
      <c r="B412" s="341">
        <v>2</v>
      </c>
      <c r="C412" s="309">
        <v>46080</v>
      </c>
      <c r="D412" s="310" t="s">
        <v>363</v>
      </c>
      <c r="E412" s="342">
        <v>22.84</v>
      </c>
      <c r="F412" s="342"/>
      <c r="G412" s="344">
        <f t="shared" si="2"/>
        <v>8849.1599999999889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6</v>
      </c>
      <c r="C413" s="309">
        <v>46080</v>
      </c>
      <c r="D413" s="310" t="s">
        <v>436</v>
      </c>
      <c r="E413" s="342">
        <v>-88</v>
      </c>
      <c r="F413" s="342"/>
      <c r="G413" s="344">
        <f t="shared" si="2"/>
        <v>8871.9999999999891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291</v>
      </c>
      <c r="B414" s="341">
        <v>38</v>
      </c>
      <c r="C414" s="309">
        <v>46080</v>
      </c>
      <c r="D414" s="310" t="s">
        <v>293</v>
      </c>
      <c r="E414" s="342"/>
      <c r="F414" s="342">
        <v>4278.1499999999996</v>
      </c>
      <c r="G414" s="344">
        <f t="shared" si="2"/>
        <v>8783.9999999999891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6</v>
      </c>
      <c r="C415" s="309">
        <v>46080</v>
      </c>
      <c r="D415" s="310" t="s">
        <v>437</v>
      </c>
      <c r="E415" s="342">
        <v>25.93</v>
      </c>
      <c r="F415" s="342"/>
      <c r="G415" s="344">
        <f t="shared" si="2"/>
        <v>4505.8499999999904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289</v>
      </c>
      <c r="B416" s="341">
        <v>4</v>
      </c>
      <c r="C416" s="309">
        <v>46079</v>
      </c>
      <c r="D416" s="310" t="s">
        <v>311</v>
      </c>
      <c r="E416" s="342">
        <v>29.84</v>
      </c>
      <c r="F416" s="342"/>
      <c r="G416" s="344">
        <f t="shared" si="2"/>
        <v>4531.7799999999907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5</v>
      </c>
      <c r="C417" s="309">
        <v>46079</v>
      </c>
      <c r="D417" s="310" t="s">
        <v>438</v>
      </c>
      <c r="E417" s="342">
        <v>103.25</v>
      </c>
      <c r="F417" s="342"/>
      <c r="G417" s="344">
        <f t="shared" si="2"/>
        <v>4561.6199999999908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8</v>
      </c>
      <c r="C418" s="309">
        <v>46079</v>
      </c>
      <c r="D418" s="310" t="s">
        <v>362</v>
      </c>
      <c r="E418" s="342">
        <v>26.02</v>
      </c>
      <c r="F418" s="342"/>
      <c r="G418" s="344">
        <f t="shared" si="2"/>
        <v>4664.8699999999908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294</v>
      </c>
      <c r="B419" s="341">
        <v>24</v>
      </c>
      <c r="C419" s="309">
        <v>46079</v>
      </c>
      <c r="D419" s="310" t="s">
        <v>439</v>
      </c>
      <c r="E419" s="342">
        <v>84.83</v>
      </c>
      <c r="F419" s="342"/>
      <c r="G419" s="344">
        <f t="shared" si="2"/>
        <v>4690.8899999999912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2</v>
      </c>
      <c r="C420" s="309">
        <v>46079</v>
      </c>
      <c r="D420" s="310" t="s">
        <v>296</v>
      </c>
      <c r="E420" s="342">
        <v>17.87</v>
      </c>
      <c r="F420" s="342"/>
      <c r="G420" s="344">
        <f t="shared" si="2"/>
        <v>4775.7199999999912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5</v>
      </c>
      <c r="C421" s="309">
        <v>46079</v>
      </c>
      <c r="D421" s="310" t="s">
        <v>440</v>
      </c>
      <c r="E421" s="342">
        <v>123.64</v>
      </c>
      <c r="F421" s="342"/>
      <c r="G421" s="344">
        <f t="shared" si="2"/>
        <v>4793.5899999999911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8</v>
      </c>
      <c r="C422" s="309">
        <v>46078</v>
      </c>
      <c r="D422" s="310" t="s">
        <v>321</v>
      </c>
      <c r="E422" s="342">
        <v>18.5</v>
      </c>
      <c r="F422" s="342"/>
      <c r="G422" s="344">
        <f t="shared" si="2"/>
        <v>4917.2299999999914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4</v>
      </c>
      <c r="C423" s="309">
        <v>46078</v>
      </c>
      <c r="D423" s="310" t="s">
        <v>296</v>
      </c>
      <c r="E423" s="342">
        <v>50.96</v>
      </c>
      <c r="F423" s="342"/>
      <c r="G423" s="344">
        <f t="shared" si="2"/>
        <v>4935.7299999999914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8</v>
      </c>
      <c r="C424" s="309">
        <v>46078</v>
      </c>
      <c r="D424" s="310" t="s">
        <v>296</v>
      </c>
      <c r="E424" s="342">
        <v>11.28</v>
      </c>
      <c r="F424" s="342"/>
      <c r="G424" s="344">
        <f t="shared" si="2"/>
        <v>4986.6899999999914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294</v>
      </c>
      <c r="B425" s="341">
        <v>12</v>
      </c>
      <c r="C425" s="309">
        <v>46078</v>
      </c>
      <c r="D425" s="310" t="s">
        <v>315</v>
      </c>
      <c r="E425" s="342">
        <v>204.47</v>
      </c>
      <c r="F425" s="342"/>
      <c r="G425" s="344">
        <f t="shared" si="2"/>
        <v>4997.9699999999912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8</v>
      </c>
      <c r="C426" s="309">
        <v>46078</v>
      </c>
      <c r="D426" s="310" t="s">
        <v>309</v>
      </c>
      <c r="E426" s="342">
        <v>47.99</v>
      </c>
      <c r="F426" s="342"/>
      <c r="G426" s="344">
        <f t="shared" si="2"/>
        <v>5202.4399999999914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1</v>
      </c>
      <c r="C427" s="309">
        <v>46078</v>
      </c>
      <c r="D427" s="310" t="s">
        <v>304</v>
      </c>
      <c r="E427" s="342">
        <v>19.09</v>
      </c>
      <c r="F427" s="342"/>
      <c r="G427" s="344">
        <f t="shared" si="2"/>
        <v>5250.4299999999912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294</v>
      </c>
      <c r="B428" s="341">
        <v>23</v>
      </c>
      <c r="C428" s="309">
        <v>46076</v>
      </c>
      <c r="D428" s="310" t="s">
        <v>67</v>
      </c>
      <c r="E428" s="342">
        <v>650.88</v>
      </c>
      <c r="F428" s="342"/>
      <c r="G428" s="344">
        <f t="shared" si="2"/>
        <v>5269.5199999999913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6</v>
      </c>
      <c r="C429" s="309">
        <v>46076</v>
      </c>
      <c r="D429" s="310" t="s">
        <v>355</v>
      </c>
      <c r="E429" s="342">
        <v>35</v>
      </c>
      <c r="F429" s="342"/>
      <c r="G429" s="344">
        <f t="shared" si="2"/>
        <v>5920.3999999999915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1</v>
      </c>
      <c r="C430" s="309">
        <v>46076</v>
      </c>
      <c r="D430" s="310" t="s">
        <v>307</v>
      </c>
      <c r="E430" s="342">
        <v>128.97999999999999</v>
      </c>
      <c r="F430" s="342"/>
      <c r="G430" s="344">
        <f t="shared" si="2"/>
        <v>5955.3999999999915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1</v>
      </c>
      <c r="C431" s="309">
        <v>46076</v>
      </c>
      <c r="D431" s="310" t="s">
        <v>322</v>
      </c>
      <c r="E431" s="342">
        <v>52.55</v>
      </c>
      <c r="F431" s="342"/>
      <c r="G431" s="344">
        <f t="shared" si="2"/>
        <v>6084.379999999991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3</v>
      </c>
      <c r="C432" s="309">
        <v>46075</v>
      </c>
      <c r="D432" s="310" t="s">
        <v>352</v>
      </c>
      <c r="E432" s="342">
        <v>13.76</v>
      </c>
      <c r="F432" s="342"/>
      <c r="G432" s="344">
        <f t="shared" si="2"/>
        <v>6136.9299999999912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1</v>
      </c>
      <c r="C433" s="309">
        <v>46075</v>
      </c>
      <c r="D433" s="310" t="s">
        <v>312</v>
      </c>
      <c r="E433" s="342">
        <v>187.64</v>
      </c>
      <c r="F433" s="342"/>
      <c r="G433" s="344">
        <f t="shared" si="2"/>
        <v>6150.6899999999914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1</v>
      </c>
      <c r="C434" s="309">
        <v>46074</v>
      </c>
      <c r="D434" s="310" t="s">
        <v>399</v>
      </c>
      <c r="E434" s="342">
        <v>75.78</v>
      </c>
      <c r="F434" s="342"/>
      <c r="G434" s="344">
        <f t="shared" si="2"/>
        <v>6338.3299999999917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46074</v>
      </c>
      <c r="D435" s="310" t="s">
        <v>398</v>
      </c>
      <c r="E435" s="342">
        <v>27.41</v>
      </c>
      <c r="F435" s="342"/>
      <c r="G435" s="344">
        <f t="shared" si="2"/>
        <v>6414.1099999999915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4</v>
      </c>
      <c r="C436" s="309">
        <v>46074</v>
      </c>
      <c r="D436" s="310" t="s">
        <v>441</v>
      </c>
      <c r="E436" s="342">
        <v>32.049999999999997</v>
      </c>
      <c r="F436" s="342"/>
      <c r="G436" s="344">
        <f t="shared" si="2"/>
        <v>6441.5199999999913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2</v>
      </c>
      <c r="C437" s="309">
        <v>46074</v>
      </c>
      <c r="D437" s="310" t="s">
        <v>363</v>
      </c>
      <c r="E437" s="342">
        <v>9.4700000000000006</v>
      </c>
      <c r="F437" s="342"/>
      <c r="G437" s="344">
        <f t="shared" si="2"/>
        <v>6473.5699999999915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2</v>
      </c>
      <c r="C438" s="309">
        <v>46073</v>
      </c>
      <c r="D438" s="310" t="s">
        <v>296</v>
      </c>
      <c r="E438" s="342">
        <v>14.47</v>
      </c>
      <c r="F438" s="342"/>
      <c r="G438" s="344">
        <f t="shared" si="2"/>
        <v>6483.0399999999918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3</v>
      </c>
      <c r="C439" s="309">
        <v>46073</v>
      </c>
      <c r="D439" s="310" t="s">
        <v>360</v>
      </c>
      <c r="E439" s="342">
        <v>11.97</v>
      </c>
      <c r="F439" s="342"/>
      <c r="G439" s="344">
        <f t="shared" si="2"/>
        <v>6497.509999999992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4</v>
      </c>
      <c r="C440" s="309">
        <v>46073</v>
      </c>
      <c r="D440" s="310" t="s">
        <v>360</v>
      </c>
      <c r="E440" s="342">
        <v>59.88</v>
      </c>
      <c r="F440" s="342"/>
      <c r="G440" s="344">
        <f t="shared" si="2"/>
        <v>6509.4799999999923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2</v>
      </c>
      <c r="C441" s="309">
        <v>46073</v>
      </c>
      <c r="D441" s="310" t="s">
        <v>427</v>
      </c>
      <c r="E441" s="342">
        <v>19.57</v>
      </c>
      <c r="F441" s="342"/>
      <c r="G441" s="344">
        <f t="shared" si="2"/>
        <v>6569.3599999999924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294</v>
      </c>
      <c r="B442" s="341">
        <v>22</v>
      </c>
      <c r="C442" s="309">
        <v>46073</v>
      </c>
      <c r="D442" s="310" t="s">
        <v>325</v>
      </c>
      <c r="E442" s="342">
        <v>20.22</v>
      </c>
      <c r="F442" s="342"/>
      <c r="G442" s="344">
        <f t="shared" si="2"/>
        <v>6588.9299999999921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46073</v>
      </c>
      <c r="D443" s="310" t="s">
        <v>363</v>
      </c>
      <c r="E443" s="342">
        <v>5.3</v>
      </c>
      <c r="F443" s="342"/>
      <c r="G443" s="344">
        <f t="shared" si="2"/>
        <v>6609.1499999999924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3</v>
      </c>
      <c r="C444" s="309">
        <v>46073</v>
      </c>
      <c r="D444" s="310" t="s">
        <v>327</v>
      </c>
      <c r="E444" s="342">
        <v>8.1300000000000008</v>
      </c>
      <c r="F444" s="342"/>
      <c r="G444" s="344">
        <f t="shared" si="2"/>
        <v>6614.4499999999925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4</v>
      </c>
      <c r="C445" s="309">
        <v>46073</v>
      </c>
      <c r="D445" s="310" t="s">
        <v>311</v>
      </c>
      <c r="E445" s="342">
        <v>32.43</v>
      </c>
      <c r="F445" s="342"/>
      <c r="G445" s="344">
        <f t="shared" si="2"/>
        <v>6622.5799999999927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8</v>
      </c>
      <c r="C446" s="309">
        <v>46073</v>
      </c>
      <c r="D446" s="310" t="s">
        <v>442</v>
      </c>
      <c r="E446" s="342">
        <v>98.65</v>
      </c>
      <c r="F446" s="342"/>
      <c r="G446" s="344">
        <f t="shared" si="2"/>
        <v>6655.0099999999929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6</v>
      </c>
      <c r="C447" s="309">
        <v>46072</v>
      </c>
      <c r="D447" s="310" t="s">
        <v>300</v>
      </c>
      <c r="E447" s="342">
        <v>30.87</v>
      </c>
      <c r="F447" s="342"/>
      <c r="G447" s="344">
        <f t="shared" si="2"/>
        <v>6753.6599999999926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6</v>
      </c>
      <c r="C448" s="309">
        <v>46072</v>
      </c>
      <c r="D448" s="310" t="s">
        <v>300</v>
      </c>
      <c r="E448" s="342">
        <v>15.96</v>
      </c>
      <c r="F448" s="342"/>
      <c r="G448" s="344">
        <f t="shared" si="2"/>
        <v>6784.5299999999925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2</v>
      </c>
      <c r="C449" s="309">
        <v>46072</v>
      </c>
      <c r="D449" s="310" t="s">
        <v>296</v>
      </c>
      <c r="E449" s="342">
        <v>17.36</v>
      </c>
      <c r="F449" s="342"/>
      <c r="G449" s="344">
        <f t="shared" si="2"/>
        <v>6800.4899999999925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294</v>
      </c>
      <c r="B450" s="341">
        <v>22</v>
      </c>
      <c r="C450" s="309">
        <v>46072</v>
      </c>
      <c r="D450" s="310" t="s">
        <v>408</v>
      </c>
      <c r="E450" s="342">
        <v>7.46</v>
      </c>
      <c r="F450" s="342"/>
      <c r="G450" s="344">
        <f t="shared" si="2"/>
        <v>6817.8499999999922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291</v>
      </c>
      <c r="B451" s="341">
        <v>39</v>
      </c>
      <c r="C451" s="309">
        <v>46072</v>
      </c>
      <c r="D451" s="310" t="s">
        <v>292</v>
      </c>
      <c r="E451" s="342"/>
      <c r="F451" s="342">
        <v>2763.77</v>
      </c>
      <c r="G451" s="344">
        <f t="shared" si="2"/>
        <v>6825.3099999999922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339</v>
      </c>
      <c r="B452" s="341" t="s">
        <v>339</v>
      </c>
      <c r="C452" s="309">
        <v>46071</v>
      </c>
      <c r="D452" s="310" t="s">
        <v>340</v>
      </c>
      <c r="E452" s="342">
        <v>182.55</v>
      </c>
      <c r="F452" s="342"/>
      <c r="G452" s="344">
        <f t="shared" si="2"/>
        <v>4061.5399999999927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294</v>
      </c>
      <c r="B453" s="341">
        <v>15</v>
      </c>
      <c r="C453" s="309">
        <v>46071</v>
      </c>
      <c r="D453" s="310" t="s">
        <v>185</v>
      </c>
      <c r="E453" s="342">
        <v>188.16</v>
      </c>
      <c r="F453" s="342"/>
      <c r="G453" s="344">
        <f t="shared" si="2"/>
        <v>4244.0899999999929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291</v>
      </c>
      <c r="B454" s="341">
        <v>40</v>
      </c>
      <c r="C454" s="309">
        <v>46071</v>
      </c>
      <c r="D454" s="310" t="s">
        <v>318</v>
      </c>
      <c r="E454" s="342"/>
      <c r="F454" s="342">
        <v>1281.58</v>
      </c>
      <c r="G454" s="344">
        <f t="shared" si="2"/>
        <v>4432.2499999999927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6</v>
      </c>
      <c r="C455" s="309">
        <v>46071</v>
      </c>
      <c r="D455" s="310" t="s">
        <v>443</v>
      </c>
      <c r="E455" s="342">
        <v>-146</v>
      </c>
      <c r="F455" s="342"/>
      <c r="G455" s="344">
        <f t="shared" si="2"/>
        <v>3150.6699999999933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2</v>
      </c>
      <c r="C456" s="309">
        <v>46071</v>
      </c>
      <c r="D456" s="310" t="s">
        <v>444</v>
      </c>
      <c r="E456" s="342">
        <v>-13</v>
      </c>
      <c r="F456" s="342"/>
      <c r="G456" s="344">
        <f t="shared" si="2"/>
        <v>3004.6699999999933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339</v>
      </c>
      <c r="B457" s="341" t="s">
        <v>339</v>
      </c>
      <c r="C457" s="309">
        <v>46071</v>
      </c>
      <c r="D457" s="310" t="s">
        <v>445</v>
      </c>
      <c r="E457" s="342"/>
      <c r="F457" s="342">
        <v>191</v>
      </c>
      <c r="G457" s="344">
        <f t="shared" si="2"/>
        <v>2991.6699999999933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289</v>
      </c>
      <c r="B458" s="341">
        <v>6</v>
      </c>
      <c r="C458" s="309">
        <v>46071</v>
      </c>
      <c r="D458" s="310" t="s">
        <v>300</v>
      </c>
      <c r="E458" s="342">
        <v>43.63</v>
      </c>
      <c r="F458" s="342"/>
      <c r="G458" s="344">
        <f t="shared" si="2"/>
        <v>2800.6699999999933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6</v>
      </c>
      <c r="C459" s="309">
        <v>46071</v>
      </c>
      <c r="D459" s="310" t="s">
        <v>300</v>
      </c>
      <c r="E459" s="342">
        <v>10.64</v>
      </c>
      <c r="F459" s="342"/>
      <c r="G459" s="344">
        <f t="shared" si="2"/>
        <v>2844.2999999999934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8</v>
      </c>
      <c r="C460" s="309">
        <v>46071</v>
      </c>
      <c r="D460" s="310" t="s">
        <v>296</v>
      </c>
      <c r="E460" s="342">
        <v>14.87</v>
      </c>
      <c r="F460" s="342"/>
      <c r="G460" s="344">
        <f t="shared" si="2"/>
        <v>2854.9399999999932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2</v>
      </c>
      <c r="C461" s="309">
        <v>46071</v>
      </c>
      <c r="D461" s="310" t="s">
        <v>295</v>
      </c>
      <c r="E461" s="342">
        <v>12.99</v>
      </c>
      <c r="F461" s="342"/>
      <c r="G461" s="344">
        <f t="shared" si="2"/>
        <v>2869.8099999999931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4</v>
      </c>
      <c r="C462" s="309">
        <v>46071</v>
      </c>
      <c r="D462" s="310" t="s">
        <v>295</v>
      </c>
      <c r="E462" s="342">
        <v>29.47</v>
      </c>
      <c r="F462" s="342"/>
      <c r="G462" s="344">
        <f t="shared" si="2"/>
        <v>2882.7999999999929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294</v>
      </c>
      <c r="B463" s="341">
        <v>22</v>
      </c>
      <c r="C463" s="309">
        <v>46071</v>
      </c>
      <c r="D463" s="310" t="s">
        <v>410</v>
      </c>
      <c r="E463" s="342">
        <v>13.84</v>
      </c>
      <c r="F463" s="342"/>
      <c r="G463" s="344">
        <f t="shared" si="2"/>
        <v>2912.2699999999927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2</v>
      </c>
      <c r="C464" s="309">
        <v>46071</v>
      </c>
      <c r="D464" s="310" t="s">
        <v>446</v>
      </c>
      <c r="E464" s="342">
        <v>64.569999999999993</v>
      </c>
      <c r="F464" s="342"/>
      <c r="G464" s="344">
        <f t="shared" si="2"/>
        <v>2926.1099999999929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294</v>
      </c>
      <c r="B465" s="341">
        <v>21</v>
      </c>
      <c r="C465" s="309">
        <v>46070</v>
      </c>
      <c r="D465" s="310" t="s">
        <v>194</v>
      </c>
      <c r="E465" s="342">
        <v>81</v>
      </c>
      <c r="F465" s="342"/>
      <c r="G465" s="344">
        <f t="shared" si="2"/>
        <v>2990.679999999993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2</v>
      </c>
      <c r="C466" s="309">
        <v>46070</v>
      </c>
      <c r="D466" s="310" t="s">
        <v>390</v>
      </c>
      <c r="E466" s="342">
        <v>81.41</v>
      </c>
      <c r="F466" s="342"/>
      <c r="G466" s="344">
        <f t="shared" si="2"/>
        <v>3071.679999999993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6</v>
      </c>
      <c r="C467" s="309">
        <v>46070</v>
      </c>
      <c r="D467" s="310" t="s">
        <v>300</v>
      </c>
      <c r="E467" s="342">
        <v>113.74</v>
      </c>
      <c r="F467" s="342"/>
      <c r="G467" s="344">
        <f t="shared" si="2"/>
        <v>3153.0899999999929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294</v>
      </c>
      <c r="B468" s="341">
        <v>43</v>
      </c>
      <c r="C468" s="309">
        <v>46070</v>
      </c>
      <c r="D468" s="310" t="s">
        <v>337</v>
      </c>
      <c r="E468" s="342">
        <v>29.8</v>
      </c>
      <c r="F468" s="342"/>
      <c r="G468" s="344">
        <f t="shared" si="2"/>
        <v>3266.8299999999927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294</v>
      </c>
      <c r="B469" s="341">
        <v>42</v>
      </c>
      <c r="C469" s="309">
        <v>46070</v>
      </c>
      <c r="D469" s="310" t="s">
        <v>337</v>
      </c>
      <c r="E469" s="342">
        <v>37.25</v>
      </c>
      <c r="F469" s="342"/>
      <c r="G469" s="344">
        <f t="shared" si="2"/>
        <v>3296.6299999999928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2</v>
      </c>
      <c r="C470" s="309">
        <v>46070</v>
      </c>
      <c r="D470" s="310" t="s">
        <v>433</v>
      </c>
      <c r="E470" s="342">
        <v>7.97</v>
      </c>
      <c r="F470" s="342"/>
      <c r="G470" s="344">
        <f t="shared" si="2"/>
        <v>3333.8799999999928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294</v>
      </c>
      <c r="B471" s="341">
        <v>17</v>
      </c>
      <c r="C471" s="309">
        <v>46070</v>
      </c>
      <c r="D471" s="310" t="s">
        <v>188</v>
      </c>
      <c r="E471" s="342">
        <v>42.65</v>
      </c>
      <c r="F471" s="342"/>
      <c r="G471" s="344">
        <f t="shared" si="2"/>
        <v>3341.8499999999926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6</v>
      </c>
      <c r="C472" s="309">
        <v>46070</v>
      </c>
      <c r="D472" s="310" t="s">
        <v>447</v>
      </c>
      <c r="E472" s="342">
        <v>40</v>
      </c>
      <c r="F472" s="342"/>
      <c r="G472" s="344">
        <f t="shared" si="2"/>
        <v>3384.4999999999927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294</v>
      </c>
      <c r="B473" s="341">
        <v>11</v>
      </c>
      <c r="C473" s="309">
        <v>46070</v>
      </c>
      <c r="D473" s="310" t="s">
        <v>178</v>
      </c>
      <c r="E473" s="342">
        <v>480.91</v>
      </c>
      <c r="F473" s="342"/>
      <c r="G473" s="344">
        <f t="shared" si="2"/>
        <v>3424.4999999999927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294</v>
      </c>
      <c r="B474" s="341">
        <v>23</v>
      </c>
      <c r="C474" s="309">
        <v>46070</v>
      </c>
      <c r="D474" s="310" t="s">
        <v>63</v>
      </c>
      <c r="E474" s="342">
        <v>529.46</v>
      </c>
      <c r="F474" s="342"/>
      <c r="G474" s="344">
        <f t="shared" si="2"/>
        <v>3905.4099999999926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289</v>
      </c>
      <c r="B475" s="341">
        <v>2</v>
      </c>
      <c r="C475" s="309">
        <v>46069</v>
      </c>
      <c r="D475" s="310" t="s">
        <v>327</v>
      </c>
      <c r="E475" s="342">
        <v>16.079999999999998</v>
      </c>
      <c r="F475" s="342"/>
      <c r="G475" s="344">
        <f t="shared" si="2"/>
        <v>4434.8699999999926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289</v>
      </c>
      <c r="B476" s="341">
        <v>6</v>
      </c>
      <c r="C476" s="309">
        <v>46069</v>
      </c>
      <c r="D476" s="310" t="s">
        <v>300</v>
      </c>
      <c r="E476" s="342">
        <v>21.17</v>
      </c>
      <c r="F476" s="342"/>
      <c r="G476" s="344">
        <f t="shared" si="2"/>
        <v>4450.9499999999925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6</v>
      </c>
      <c r="C477" s="309">
        <v>46069</v>
      </c>
      <c r="D477" s="310" t="s">
        <v>300</v>
      </c>
      <c r="E477" s="342">
        <v>17.03</v>
      </c>
      <c r="F477" s="342"/>
      <c r="G477" s="344">
        <f t="shared" si="2"/>
        <v>4472.1199999999926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2</v>
      </c>
      <c r="C478" s="309">
        <v>46069</v>
      </c>
      <c r="D478" s="310" t="s">
        <v>296</v>
      </c>
      <c r="E478" s="342">
        <v>18.309999999999999</v>
      </c>
      <c r="F478" s="342"/>
      <c r="G478" s="344">
        <f t="shared" si="2"/>
        <v>4489.1499999999924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46069</v>
      </c>
      <c r="D479" s="310" t="s">
        <v>301</v>
      </c>
      <c r="E479" s="342">
        <v>19.3</v>
      </c>
      <c r="F479" s="342"/>
      <c r="G479" s="344">
        <f t="shared" si="2"/>
        <v>4507.4599999999928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6</v>
      </c>
      <c r="C480" s="309">
        <v>46069</v>
      </c>
      <c r="D480" s="310" t="s">
        <v>404</v>
      </c>
      <c r="E480" s="342">
        <v>24.67</v>
      </c>
      <c r="F480" s="342"/>
      <c r="G480" s="344">
        <f t="shared" si="2"/>
        <v>4526.7599999999929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287</v>
      </c>
      <c r="B481" s="341" t="s">
        <v>287</v>
      </c>
      <c r="C481" s="309">
        <v>46069</v>
      </c>
      <c r="D481" s="310" t="s">
        <v>404</v>
      </c>
      <c r="E481" s="342">
        <v>152.41999999999999</v>
      </c>
      <c r="F481" s="342">
        <v>152.41999999999999</v>
      </c>
      <c r="G481" s="344">
        <f t="shared" si="2"/>
        <v>4551.429999999993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6</v>
      </c>
      <c r="C482" s="309">
        <v>46068</v>
      </c>
      <c r="D482" s="310" t="s">
        <v>448</v>
      </c>
      <c r="E482" s="342">
        <v>233.83</v>
      </c>
      <c r="F482" s="342"/>
      <c r="G482" s="344">
        <f t="shared" si="2"/>
        <v>4551.429999999993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2</v>
      </c>
      <c r="C483" s="309">
        <v>46068</v>
      </c>
      <c r="D483" s="310" t="s">
        <v>329</v>
      </c>
      <c r="E483" s="342">
        <v>50.87</v>
      </c>
      <c r="F483" s="342"/>
      <c r="G483" s="344">
        <f t="shared" si="2"/>
        <v>4785.2599999999929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2</v>
      </c>
      <c r="C484" s="309">
        <v>46068</v>
      </c>
      <c r="D484" s="310" t="s">
        <v>449</v>
      </c>
      <c r="E484" s="342">
        <v>16</v>
      </c>
      <c r="F484" s="342"/>
      <c r="G484" s="344">
        <f t="shared" si="2"/>
        <v>4836.1299999999928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2</v>
      </c>
      <c r="C485" s="309">
        <v>46068</v>
      </c>
      <c r="D485" s="310" t="s">
        <v>357</v>
      </c>
      <c r="E485" s="342">
        <v>30</v>
      </c>
      <c r="F485" s="342"/>
      <c r="G485" s="344">
        <f t="shared" si="2"/>
        <v>4852.1299999999928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289</v>
      </c>
      <c r="B486" s="341">
        <v>6</v>
      </c>
      <c r="C486" s="309">
        <v>46068</v>
      </c>
      <c r="D486" s="310" t="s">
        <v>307</v>
      </c>
      <c r="E486" s="342">
        <v>76</v>
      </c>
      <c r="F486" s="342"/>
      <c r="G486" s="344">
        <f t="shared" si="2"/>
        <v>4882.1299999999928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3</v>
      </c>
      <c r="C487" s="309">
        <v>46068</v>
      </c>
      <c r="D487" s="310" t="s">
        <v>352</v>
      </c>
      <c r="E487" s="342">
        <v>3.59</v>
      </c>
      <c r="F487" s="342"/>
      <c r="G487" s="344">
        <f t="shared" si="2"/>
        <v>4958.1299999999928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6</v>
      </c>
      <c r="C488" s="309">
        <v>46068</v>
      </c>
      <c r="D488" s="310" t="s">
        <v>450</v>
      </c>
      <c r="E488" s="342">
        <v>70</v>
      </c>
      <c r="F488" s="342"/>
      <c r="G488" s="344">
        <f t="shared" si="2"/>
        <v>4961.719999999993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8</v>
      </c>
      <c r="C489" s="309">
        <v>46068</v>
      </c>
      <c r="D489" s="310" t="s">
        <v>451</v>
      </c>
      <c r="E489" s="342">
        <v>175</v>
      </c>
      <c r="F489" s="342"/>
      <c r="G489" s="344">
        <f t="shared" si="2"/>
        <v>5031.719999999993</v>
      </c>
      <c r="H489" s="345" t="s">
        <v>298</v>
      </c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8</v>
      </c>
      <c r="C490" s="309">
        <v>46067</v>
      </c>
      <c r="D490" s="310" t="s">
        <v>321</v>
      </c>
      <c r="E490" s="342">
        <v>13.09</v>
      </c>
      <c r="F490" s="342"/>
      <c r="G490" s="344">
        <f t="shared" si="2"/>
        <v>5206.719999999993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3</v>
      </c>
      <c r="C491" s="309">
        <v>46067</v>
      </c>
      <c r="D491" s="310" t="s">
        <v>296</v>
      </c>
      <c r="E491" s="342">
        <v>7.56</v>
      </c>
      <c r="F491" s="342"/>
      <c r="G491" s="344">
        <f t="shared" si="2"/>
        <v>5219.8099999999931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4</v>
      </c>
      <c r="C492" s="309">
        <v>46067</v>
      </c>
      <c r="D492" s="310" t="s">
        <v>296</v>
      </c>
      <c r="E492" s="342">
        <v>32.409999999999997</v>
      </c>
      <c r="F492" s="342"/>
      <c r="G492" s="344">
        <f t="shared" si="2"/>
        <v>5227.3699999999935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5</v>
      </c>
      <c r="C493" s="309">
        <v>46067</v>
      </c>
      <c r="D493" s="310" t="s">
        <v>452</v>
      </c>
      <c r="E493" s="342">
        <v>400</v>
      </c>
      <c r="F493" s="342"/>
      <c r="G493" s="344">
        <f t="shared" si="2"/>
        <v>5259.7799999999934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8</v>
      </c>
      <c r="C494" s="309">
        <v>46066</v>
      </c>
      <c r="D494" s="310" t="s">
        <v>321</v>
      </c>
      <c r="E494" s="342">
        <v>41.51</v>
      </c>
      <c r="F494" s="342"/>
      <c r="G494" s="344">
        <f t="shared" si="2"/>
        <v>5659.7799999999934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4</v>
      </c>
      <c r="C495" s="309">
        <v>46066</v>
      </c>
      <c r="D495" s="310" t="s">
        <v>296</v>
      </c>
      <c r="E495" s="342">
        <v>21.55</v>
      </c>
      <c r="F495" s="342"/>
      <c r="G495" s="344">
        <f t="shared" si="2"/>
        <v>5701.2899999999936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2</v>
      </c>
      <c r="C496" s="309">
        <v>46066</v>
      </c>
      <c r="D496" s="310" t="s">
        <v>363</v>
      </c>
      <c r="E496" s="342">
        <v>12.45</v>
      </c>
      <c r="F496" s="342"/>
      <c r="G496" s="344">
        <f t="shared" si="2"/>
        <v>5722.8399999999938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287</v>
      </c>
      <c r="B497" s="341" t="s">
        <v>287</v>
      </c>
      <c r="C497" s="309">
        <v>46066</v>
      </c>
      <c r="D497" s="310" t="s">
        <v>404</v>
      </c>
      <c r="E497" s="342">
        <v>91.38</v>
      </c>
      <c r="F497" s="342">
        <v>91.38</v>
      </c>
      <c r="G497" s="344">
        <f t="shared" si="2"/>
        <v>5735.2899999999936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1</v>
      </c>
      <c r="C498" s="309">
        <v>46066</v>
      </c>
      <c r="D498" s="310" t="s">
        <v>312</v>
      </c>
      <c r="E498" s="342">
        <v>16.48</v>
      </c>
      <c r="F498" s="342"/>
      <c r="G498" s="344">
        <f t="shared" si="2"/>
        <v>5735.2899999999936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1</v>
      </c>
      <c r="C499" s="309">
        <v>46066</v>
      </c>
      <c r="D499" s="310" t="s">
        <v>437</v>
      </c>
      <c r="E499" s="342">
        <v>12.76</v>
      </c>
      <c r="F499" s="342"/>
      <c r="G499" s="344">
        <f t="shared" si="2"/>
        <v>5751.7699999999932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4</v>
      </c>
      <c r="C500" s="309">
        <v>46066</v>
      </c>
      <c r="D500" s="310" t="s">
        <v>332</v>
      </c>
      <c r="E500" s="342">
        <v>37.9</v>
      </c>
      <c r="F500" s="342"/>
      <c r="G500" s="344">
        <f t="shared" si="2"/>
        <v>5764.5299999999934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291</v>
      </c>
      <c r="B501" s="341">
        <v>40</v>
      </c>
      <c r="C501" s="309">
        <v>46066</v>
      </c>
      <c r="D501" s="310" t="s">
        <v>318</v>
      </c>
      <c r="E501" s="342"/>
      <c r="F501" s="342">
        <v>427.18</v>
      </c>
      <c r="G501" s="344">
        <f t="shared" si="2"/>
        <v>5802.429999999993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291</v>
      </c>
      <c r="B502" s="341">
        <v>38</v>
      </c>
      <c r="C502" s="309">
        <v>46066</v>
      </c>
      <c r="D502" s="310" t="s">
        <v>293</v>
      </c>
      <c r="E502" s="342"/>
      <c r="F502" s="342">
        <v>4278.16</v>
      </c>
      <c r="G502" s="344">
        <f t="shared" si="2"/>
        <v>5375.2499999999927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8</v>
      </c>
      <c r="C503" s="309">
        <v>46065</v>
      </c>
      <c r="D503" s="310" t="s">
        <v>362</v>
      </c>
      <c r="E503" s="342">
        <v>111.36</v>
      </c>
      <c r="F503" s="342"/>
      <c r="G503" s="344">
        <f t="shared" si="2"/>
        <v>1097.0899999999931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6</v>
      </c>
      <c r="C504" s="309">
        <v>46065</v>
      </c>
      <c r="D504" s="310" t="s">
        <v>453</v>
      </c>
      <c r="E504" s="342">
        <v>16</v>
      </c>
      <c r="F504" s="342"/>
      <c r="G504" s="344">
        <f t="shared" si="2"/>
        <v>1208.449999999993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6</v>
      </c>
      <c r="C505" s="309">
        <v>46065</v>
      </c>
      <c r="D505" s="310" t="s">
        <v>300</v>
      </c>
      <c r="E505" s="342">
        <v>29.81</v>
      </c>
      <c r="F505" s="342"/>
      <c r="G505" s="344">
        <f t="shared" si="2"/>
        <v>1224.449999999993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294</v>
      </c>
      <c r="B506" s="341">
        <v>19</v>
      </c>
      <c r="C506" s="309">
        <v>46065</v>
      </c>
      <c r="D506" s="310" t="s">
        <v>191</v>
      </c>
      <c r="E506" s="342">
        <v>200</v>
      </c>
      <c r="F506" s="342"/>
      <c r="G506" s="344">
        <f t="shared" si="2"/>
        <v>1254.2599999999929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2</v>
      </c>
      <c r="C507" s="309">
        <v>46065</v>
      </c>
      <c r="D507" s="310" t="s">
        <v>296</v>
      </c>
      <c r="E507" s="342">
        <v>7.56</v>
      </c>
      <c r="F507" s="342"/>
      <c r="G507" s="344">
        <f t="shared" si="2"/>
        <v>1454.2599999999929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4</v>
      </c>
      <c r="C508" s="309">
        <v>46065</v>
      </c>
      <c r="D508" s="310" t="s">
        <v>296</v>
      </c>
      <c r="E508" s="342">
        <v>65.78</v>
      </c>
      <c r="F508" s="342"/>
      <c r="G508" s="344">
        <f t="shared" si="2"/>
        <v>1461.8199999999929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3</v>
      </c>
      <c r="C509" s="309">
        <v>46065</v>
      </c>
      <c r="D509" s="310" t="s">
        <v>296</v>
      </c>
      <c r="E509" s="342">
        <v>3.93</v>
      </c>
      <c r="F509" s="342"/>
      <c r="G509" s="344">
        <f t="shared" si="2"/>
        <v>1527.5999999999929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7</v>
      </c>
      <c r="C510" s="309">
        <v>46065</v>
      </c>
      <c r="D510" s="310" t="s">
        <v>454</v>
      </c>
      <c r="E510" s="342">
        <v>564.83000000000004</v>
      </c>
      <c r="F510" s="342"/>
      <c r="G510" s="344">
        <f t="shared" si="2"/>
        <v>1531.5299999999929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7</v>
      </c>
      <c r="C511" s="309">
        <v>46065</v>
      </c>
      <c r="D511" s="310" t="s">
        <v>455</v>
      </c>
      <c r="E511" s="342">
        <v>70.180000000000007</v>
      </c>
      <c r="F511" s="342"/>
      <c r="G511" s="344">
        <f t="shared" si="2"/>
        <v>2096.3599999999929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6</v>
      </c>
      <c r="C512" s="309">
        <v>46065</v>
      </c>
      <c r="D512" s="310" t="s">
        <v>456</v>
      </c>
      <c r="E512" s="342">
        <v>2.66</v>
      </c>
      <c r="F512" s="342"/>
      <c r="G512" s="344">
        <f t="shared" si="2"/>
        <v>2166.5399999999927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5</v>
      </c>
      <c r="C513" s="309">
        <v>46064</v>
      </c>
      <c r="D513" s="310" t="s">
        <v>438</v>
      </c>
      <c r="E513" s="342">
        <v>103.25</v>
      </c>
      <c r="F513" s="342"/>
      <c r="G513" s="344">
        <f t="shared" si="2"/>
        <v>2169.1999999999925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4</v>
      </c>
      <c r="C514" s="309">
        <v>46064</v>
      </c>
      <c r="D514" s="310" t="s">
        <v>369</v>
      </c>
      <c r="E514" s="342">
        <v>30.39</v>
      </c>
      <c r="F514" s="342"/>
      <c r="G514" s="344">
        <f t="shared" si="2"/>
        <v>2272.4499999999925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2</v>
      </c>
      <c r="C515" s="309">
        <v>46064</v>
      </c>
      <c r="D515" s="310" t="s">
        <v>296</v>
      </c>
      <c r="E515" s="342">
        <v>9.92</v>
      </c>
      <c r="F515" s="342"/>
      <c r="G515" s="344">
        <f t="shared" si="2"/>
        <v>2302.8399999999924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3</v>
      </c>
      <c r="C516" s="309">
        <v>46064</v>
      </c>
      <c r="D516" s="310" t="s">
        <v>295</v>
      </c>
      <c r="E516" s="342">
        <v>3.49</v>
      </c>
      <c r="F516" s="342"/>
      <c r="G516" s="344">
        <f t="shared" si="2"/>
        <v>2312.7599999999925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294</v>
      </c>
      <c r="B517" s="341">
        <v>22</v>
      </c>
      <c r="C517" s="309">
        <v>46064</v>
      </c>
      <c r="D517" s="310" t="s">
        <v>356</v>
      </c>
      <c r="E517" s="342">
        <v>19.16</v>
      </c>
      <c r="F517" s="342"/>
      <c r="G517" s="344">
        <f t="shared" si="2"/>
        <v>2316.2499999999923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6</v>
      </c>
      <c r="C518" s="309">
        <v>46063</v>
      </c>
      <c r="D518" s="310" t="s">
        <v>421</v>
      </c>
      <c r="E518" s="342">
        <v>-8</v>
      </c>
      <c r="F518" s="342"/>
      <c r="G518" s="344">
        <f t="shared" si="2"/>
        <v>2335.4099999999921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6</v>
      </c>
      <c r="C519" s="309">
        <v>46063</v>
      </c>
      <c r="D519" s="310" t="s">
        <v>457</v>
      </c>
      <c r="E519" s="342">
        <v>-0.04</v>
      </c>
      <c r="F519" s="342"/>
      <c r="G519" s="344">
        <f t="shared" si="2"/>
        <v>2327.4099999999921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339</v>
      </c>
      <c r="B520" s="341" t="s">
        <v>339</v>
      </c>
      <c r="C520" s="309">
        <v>46063</v>
      </c>
      <c r="D520" s="310" t="s">
        <v>458</v>
      </c>
      <c r="E520" s="342">
        <v>65.78</v>
      </c>
      <c r="F520" s="342"/>
      <c r="G520" s="344">
        <f t="shared" si="2"/>
        <v>2327.3699999999922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294</v>
      </c>
      <c r="B521" s="341">
        <v>13</v>
      </c>
      <c r="C521" s="309">
        <v>46063</v>
      </c>
      <c r="D521" s="310" t="s">
        <v>459</v>
      </c>
      <c r="E521" s="342">
        <v>159.35</v>
      </c>
      <c r="F521" s="342"/>
      <c r="G521" s="344">
        <f t="shared" si="2"/>
        <v>2393.1499999999924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2</v>
      </c>
      <c r="C522" s="309">
        <v>46063</v>
      </c>
      <c r="D522" s="310" t="s">
        <v>296</v>
      </c>
      <c r="E522" s="342">
        <v>16.29</v>
      </c>
      <c r="F522" s="342"/>
      <c r="G522" s="344">
        <f t="shared" si="2"/>
        <v>2552.4999999999923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1</v>
      </c>
      <c r="C523" s="309">
        <v>46063</v>
      </c>
      <c r="D523" s="310" t="s">
        <v>312</v>
      </c>
      <c r="E523" s="342">
        <v>19.329999999999998</v>
      </c>
      <c r="F523" s="342"/>
      <c r="G523" s="344">
        <f t="shared" si="2"/>
        <v>2568.7899999999922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3</v>
      </c>
      <c r="C524" s="309">
        <v>46062</v>
      </c>
      <c r="D524" s="310" t="s">
        <v>460</v>
      </c>
      <c r="E524" s="342">
        <v>8.61</v>
      </c>
      <c r="F524" s="342"/>
      <c r="G524" s="344">
        <f t="shared" ref="G524:G769" si="3">G525-E524+F524</f>
        <v>2588.1199999999922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2</v>
      </c>
      <c r="C525" s="309">
        <v>46062</v>
      </c>
      <c r="D525" s="310" t="s">
        <v>296</v>
      </c>
      <c r="E525" s="342">
        <v>13.41</v>
      </c>
      <c r="F525" s="342"/>
      <c r="G525" s="344">
        <f t="shared" si="3"/>
        <v>2596.7299999999923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294</v>
      </c>
      <c r="B526" s="341">
        <v>18</v>
      </c>
      <c r="C526" s="309">
        <v>46062</v>
      </c>
      <c r="D526" s="310" t="s">
        <v>367</v>
      </c>
      <c r="E526" s="342">
        <v>400</v>
      </c>
      <c r="F526" s="342"/>
      <c r="G526" s="344">
        <f t="shared" si="3"/>
        <v>2610.1399999999921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294</v>
      </c>
      <c r="B527" s="341">
        <v>9</v>
      </c>
      <c r="C527" s="309">
        <v>46062</v>
      </c>
      <c r="D527" s="310" t="s">
        <v>58</v>
      </c>
      <c r="E527" s="342">
        <v>1281.53</v>
      </c>
      <c r="F527" s="342"/>
      <c r="G527" s="344">
        <f t="shared" si="3"/>
        <v>3010.1399999999921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5</v>
      </c>
      <c r="C528" s="309">
        <v>46062</v>
      </c>
      <c r="D528" s="310" t="s">
        <v>461</v>
      </c>
      <c r="E528" s="342">
        <v>50</v>
      </c>
      <c r="F528" s="342"/>
      <c r="G528" s="344">
        <f t="shared" si="3"/>
        <v>4291.6699999999919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2</v>
      </c>
      <c r="C529" s="309">
        <v>46062</v>
      </c>
      <c r="D529" s="310" t="s">
        <v>462</v>
      </c>
      <c r="E529" s="342">
        <v>12.1</v>
      </c>
      <c r="F529" s="342"/>
      <c r="G529" s="344">
        <f t="shared" si="3"/>
        <v>4341.6699999999919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1</v>
      </c>
      <c r="C530" s="309">
        <v>46061</v>
      </c>
      <c r="D530" s="310" t="s">
        <v>307</v>
      </c>
      <c r="E530" s="342">
        <v>72.099999999999994</v>
      </c>
      <c r="F530" s="342"/>
      <c r="G530" s="344">
        <f t="shared" si="3"/>
        <v>4353.7699999999923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8</v>
      </c>
      <c r="C531" s="309">
        <v>46061</v>
      </c>
      <c r="D531" s="310" t="s">
        <v>321</v>
      </c>
      <c r="E531" s="342">
        <v>30.25</v>
      </c>
      <c r="F531" s="342"/>
      <c r="G531" s="344">
        <f t="shared" si="3"/>
        <v>4425.8699999999926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3</v>
      </c>
      <c r="C532" s="309">
        <v>46061</v>
      </c>
      <c r="D532" s="310" t="s">
        <v>296</v>
      </c>
      <c r="E532" s="342">
        <v>3.72</v>
      </c>
      <c r="F532" s="342"/>
      <c r="G532" s="344">
        <f t="shared" si="3"/>
        <v>4456.1199999999926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4</v>
      </c>
      <c r="C533" s="309">
        <v>46061</v>
      </c>
      <c r="D533" s="310" t="s">
        <v>296</v>
      </c>
      <c r="E533" s="342">
        <v>41.6</v>
      </c>
      <c r="F533" s="342"/>
      <c r="G533" s="344">
        <f t="shared" si="3"/>
        <v>4459.8399999999929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3</v>
      </c>
      <c r="C534" s="309">
        <v>46061</v>
      </c>
      <c r="D534" s="310" t="s">
        <v>463</v>
      </c>
      <c r="E534" s="342">
        <v>1</v>
      </c>
      <c r="F534" s="342"/>
      <c r="G534" s="344">
        <f t="shared" si="3"/>
        <v>4501.4399999999932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2</v>
      </c>
      <c r="C535" s="309">
        <v>46061</v>
      </c>
      <c r="D535" s="310" t="s">
        <v>363</v>
      </c>
      <c r="E535" s="342">
        <v>10.17</v>
      </c>
      <c r="F535" s="342"/>
      <c r="G535" s="344">
        <f t="shared" si="3"/>
        <v>4502.4399999999932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287</v>
      </c>
      <c r="B536" s="341" t="s">
        <v>287</v>
      </c>
      <c r="C536" s="309">
        <v>46060</v>
      </c>
      <c r="D536" s="310" t="s">
        <v>464</v>
      </c>
      <c r="E536" s="342">
        <v>367.77</v>
      </c>
      <c r="F536" s="342">
        <v>367.77</v>
      </c>
      <c r="G536" s="344">
        <f t="shared" si="3"/>
        <v>4512.6099999999933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4</v>
      </c>
      <c r="C537" s="309">
        <v>46060</v>
      </c>
      <c r="D537" s="310" t="s">
        <v>311</v>
      </c>
      <c r="E537" s="342">
        <v>32.36</v>
      </c>
      <c r="F537" s="342"/>
      <c r="G537" s="344">
        <f t="shared" si="3"/>
        <v>4512.6099999999933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6</v>
      </c>
      <c r="C538" s="309">
        <v>46060</v>
      </c>
      <c r="D538" s="310" t="s">
        <v>465</v>
      </c>
      <c r="E538" s="342">
        <v>41.39</v>
      </c>
      <c r="F538" s="342"/>
      <c r="G538" s="344">
        <f t="shared" si="3"/>
        <v>4544.969999999993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1</v>
      </c>
      <c r="C539" s="309">
        <v>46060</v>
      </c>
      <c r="D539" s="310" t="s">
        <v>456</v>
      </c>
      <c r="E539" s="342">
        <v>35.770000000000003</v>
      </c>
      <c r="F539" s="342"/>
      <c r="G539" s="344">
        <f t="shared" si="3"/>
        <v>4586.3599999999933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3</v>
      </c>
      <c r="C540" s="309">
        <v>46060</v>
      </c>
      <c r="D540" s="310" t="s">
        <v>352</v>
      </c>
      <c r="E540" s="342">
        <v>25</v>
      </c>
      <c r="F540" s="342"/>
      <c r="G540" s="344">
        <f t="shared" si="3"/>
        <v>4622.1299999999937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8</v>
      </c>
      <c r="C541" s="309">
        <v>46060</v>
      </c>
      <c r="D541" s="310" t="s">
        <v>296</v>
      </c>
      <c r="E541" s="342">
        <v>6.69</v>
      </c>
      <c r="F541" s="342"/>
      <c r="G541" s="344">
        <f t="shared" si="3"/>
        <v>4647.1299999999937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4</v>
      </c>
      <c r="C542" s="309">
        <v>46060</v>
      </c>
      <c r="D542" s="310" t="s">
        <v>296</v>
      </c>
      <c r="E542" s="342">
        <v>47.85</v>
      </c>
      <c r="F542" s="342"/>
      <c r="G542" s="344">
        <f t="shared" si="3"/>
        <v>4653.8199999999933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2</v>
      </c>
      <c r="C543" s="309">
        <v>46059</v>
      </c>
      <c r="D543" s="310" t="s">
        <v>301</v>
      </c>
      <c r="E543" s="342">
        <v>20</v>
      </c>
      <c r="F543" s="342"/>
      <c r="G543" s="344">
        <f t="shared" si="3"/>
        <v>4701.6699999999937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291</v>
      </c>
      <c r="B544" s="341">
        <v>40</v>
      </c>
      <c r="C544" s="309">
        <v>46059</v>
      </c>
      <c r="D544" s="310" t="s">
        <v>318</v>
      </c>
      <c r="E544" s="342"/>
      <c r="F544" s="342">
        <v>822.99</v>
      </c>
      <c r="G544" s="344">
        <f t="shared" si="3"/>
        <v>4721.6699999999937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294</v>
      </c>
      <c r="B545" s="341">
        <v>14</v>
      </c>
      <c r="C545" s="309">
        <v>46059</v>
      </c>
      <c r="D545" s="310" t="s">
        <v>372</v>
      </c>
      <c r="E545" s="342">
        <v>66.67</v>
      </c>
      <c r="F545" s="342"/>
      <c r="G545" s="344">
        <f t="shared" si="3"/>
        <v>3898.6799999999935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46059</v>
      </c>
      <c r="D546" s="310" t="s">
        <v>296</v>
      </c>
      <c r="E546" s="342">
        <v>9.35</v>
      </c>
      <c r="F546" s="342"/>
      <c r="G546" s="344">
        <f t="shared" si="3"/>
        <v>3965.3499999999935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4</v>
      </c>
      <c r="C547" s="309">
        <v>46059</v>
      </c>
      <c r="D547" s="310" t="s">
        <v>296</v>
      </c>
      <c r="E547" s="342">
        <v>45.81</v>
      </c>
      <c r="F547" s="342"/>
      <c r="G547" s="344">
        <f t="shared" si="3"/>
        <v>3974.6999999999935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2</v>
      </c>
      <c r="C548" s="309">
        <v>46059</v>
      </c>
      <c r="D548" s="310" t="s">
        <v>357</v>
      </c>
      <c r="E548" s="342">
        <v>22.98</v>
      </c>
      <c r="F548" s="342"/>
      <c r="G548" s="344">
        <f t="shared" si="3"/>
        <v>4020.5099999999934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2</v>
      </c>
      <c r="C549" s="309">
        <v>46059</v>
      </c>
      <c r="D549" s="310" t="s">
        <v>301</v>
      </c>
      <c r="E549" s="342">
        <v>46.5</v>
      </c>
      <c r="F549" s="342"/>
      <c r="G549" s="344">
        <f t="shared" si="3"/>
        <v>4043.4899999999934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46059</v>
      </c>
      <c r="D550" s="310" t="s">
        <v>363</v>
      </c>
      <c r="E550" s="342">
        <v>10.17</v>
      </c>
      <c r="F550" s="342"/>
      <c r="G550" s="344">
        <f t="shared" si="3"/>
        <v>4089.9899999999934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8</v>
      </c>
      <c r="C551" s="309">
        <v>46059</v>
      </c>
      <c r="D551" s="310" t="s">
        <v>446</v>
      </c>
      <c r="E551" s="342">
        <v>81.2</v>
      </c>
      <c r="F551" s="342"/>
      <c r="G551" s="344">
        <f t="shared" si="3"/>
        <v>4100.1599999999935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46058</v>
      </c>
      <c r="D552" s="310" t="s">
        <v>301</v>
      </c>
      <c r="E552" s="342">
        <v>21</v>
      </c>
      <c r="F552" s="342"/>
      <c r="G552" s="344">
        <f t="shared" si="3"/>
        <v>4181.3599999999933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291</v>
      </c>
      <c r="B553" s="341">
        <v>39</v>
      </c>
      <c r="C553" s="309">
        <v>46058</v>
      </c>
      <c r="D553" s="310" t="s">
        <v>292</v>
      </c>
      <c r="E553" s="342"/>
      <c r="F553" s="342">
        <v>2763.79</v>
      </c>
      <c r="G553" s="344">
        <f t="shared" si="3"/>
        <v>4202.3599999999933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8</v>
      </c>
      <c r="C554" s="309">
        <v>46058</v>
      </c>
      <c r="D554" s="310" t="s">
        <v>362</v>
      </c>
      <c r="E554" s="342">
        <v>95.35</v>
      </c>
      <c r="F554" s="342"/>
      <c r="G554" s="344">
        <f t="shared" si="3"/>
        <v>1438.5699999999933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2</v>
      </c>
      <c r="C555" s="309">
        <v>46058</v>
      </c>
      <c r="D555" s="310" t="s">
        <v>357</v>
      </c>
      <c r="E555" s="342">
        <v>14.99</v>
      </c>
      <c r="F555" s="342"/>
      <c r="G555" s="344">
        <f t="shared" si="3"/>
        <v>1533.9199999999933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287</v>
      </c>
      <c r="B556" s="341" t="s">
        <v>287</v>
      </c>
      <c r="C556" s="309">
        <v>46058</v>
      </c>
      <c r="D556" s="310" t="s">
        <v>464</v>
      </c>
      <c r="E556" s="342">
        <v>77.569999999999993</v>
      </c>
      <c r="F556" s="342">
        <v>77.569999999999993</v>
      </c>
      <c r="G556" s="344">
        <f t="shared" si="3"/>
        <v>1548.9099999999933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6</v>
      </c>
      <c r="C557" s="309">
        <v>46057</v>
      </c>
      <c r="D557" s="310" t="s">
        <v>348</v>
      </c>
      <c r="E557" s="342">
        <v>50</v>
      </c>
      <c r="F557" s="342"/>
      <c r="G557" s="344">
        <f t="shared" si="3"/>
        <v>1548.9099999999933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1</v>
      </c>
      <c r="C558" s="309">
        <v>46057</v>
      </c>
      <c r="D558" s="310" t="s">
        <v>307</v>
      </c>
      <c r="E558" s="342">
        <v>62.03</v>
      </c>
      <c r="F558" s="342"/>
      <c r="G558" s="344">
        <f t="shared" si="3"/>
        <v>1598.9099999999933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2</v>
      </c>
      <c r="C559" s="309">
        <v>46057</v>
      </c>
      <c r="D559" s="310" t="s">
        <v>296</v>
      </c>
      <c r="E559" s="342">
        <v>14.91</v>
      </c>
      <c r="F559" s="342"/>
      <c r="G559" s="344">
        <f t="shared" si="3"/>
        <v>1660.9399999999932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4</v>
      </c>
      <c r="C560" s="309">
        <v>46057</v>
      </c>
      <c r="D560" s="310" t="s">
        <v>311</v>
      </c>
      <c r="E560" s="342">
        <v>63.38</v>
      </c>
      <c r="F560" s="342"/>
      <c r="G560" s="344">
        <f t="shared" si="3"/>
        <v>1675.8499999999933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287</v>
      </c>
      <c r="B561" s="341" t="s">
        <v>287</v>
      </c>
      <c r="C561" s="309">
        <v>46057</v>
      </c>
      <c r="D561" s="310" t="s">
        <v>466</v>
      </c>
      <c r="E561" s="342">
        <v>192.78</v>
      </c>
      <c r="F561" s="342">
        <v>192.78</v>
      </c>
      <c r="G561" s="344">
        <f t="shared" si="3"/>
        <v>1739.2299999999934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294</v>
      </c>
      <c r="B562" s="341">
        <v>14</v>
      </c>
      <c r="C562" s="309">
        <v>46057</v>
      </c>
      <c r="D562" s="310" t="s">
        <v>373</v>
      </c>
      <c r="E562" s="342">
        <v>68.739999999999995</v>
      </c>
      <c r="F562" s="342"/>
      <c r="G562" s="344">
        <f t="shared" si="3"/>
        <v>1739.2299999999934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6</v>
      </c>
      <c r="C563" s="309">
        <v>46057</v>
      </c>
      <c r="D563" s="310" t="s">
        <v>300</v>
      </c>
      <c r="E563" s="342">
        <v>-42.58</v>
      </c>
      <c r="F563" s="342"/>
      <c r="G563" s="344">
        <f t="shared" si="3"/>
        <v>1807.9699999999934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1</v>
      </c>
      <c r="C564" s="309">
        <v>46057</v>
      </c>
      <c r="D564" s="310" t="s">
        <v>377</v>
      </c>
      <c r="E564" s="342">
        <v>31.36</v>
      </c>
      <c r="F564" s="342"/>
      <c r="G564" s="344">
        <f t="shared" si="3"/>
        <v>1765.3899999999935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294</v>
      </c>
      <c r="B565" s="341">
        <v>17</v>
      </c>
      <c r="C565" s="309">
        <v>46057</v>
      </c>
      <c r="D565" s="310" t="s">
        <v>376</v>
      </c>
      <c r="E565" s="342">
        <v>99</v>
      </c>
      <c r="F565" s="342"/>
      <c r="G565" s="344">
        <f t="shared" si="3"/>
        <v>1796.7499999999934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284</v>
      </c>
      <c r="B566" s="341">
        <v>36</v>
      </c>
      <c r="C566" s="309">
        <v>46056</v>
      </c>
      <c r="D566" s="310" t="s">
        <v>380</v>
      </c>
      <c r="E566" s="342">
        <v>50</v>
      </c>
      <c r="F566" s="342"/>
      <c r="G566" s="344">
        <f t="shared" si="3"/>
        <v>1895.7499999999934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8</v>
      </c>
      <c r="C567" s="309">
        <v>46056</v>
      </c>
      <c r="D567" s="310" t="s">
        <v>321</v>
      </c>
      <c r="E567" s="342">
        <v>7.92</v>
      </c>
      <c r="F567" s="342"/>
      <c r="G567" s="344">
        <f t="shared" si="3"/>
        <v>1945.7499999999934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294</v>
      </c>
      <c r="B568" s="341">
        <v>24</v>
      </c>
      <c r="C568" s="309">
        <v>46056</v>
      </c>
      <c r="D568" s="310" t="s">
        <v>439</v>
      </c>
      <c r="E568" s="342">
        <v>83.58</v>
      </c>
      <c r="F568" s="342"/>
      <c r="G568" s="344">
        <f t="shared" si="3"/>
        <v>1953.6699999999935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4</v>
      </c>
      <c r="C569" s="309">
        <v>46056</v>
      </c>
      <c r="D569" s="310" t="s">
        <v>467</v>
      </c>
      <c r="E569" s="342">
        <v>28.64</v>
      </c>
      <c r="F569" s="342"/>
      <c r="G569" s="344">
        <f t="shared" si="3"/>
        <v>2037.2499999999934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2</v>
      </c>
      <c r="C570" s="309">
        <v>46056</v>
      </c>
      <c r="D570" s="310" t="s">
        <v>363</v>
      </c>
      <c r="E570" s="342">
        <v>9.4700000000000006</v>
      </c>
      <c r="F570" s="342"/>
      <c r="G570" s="344">
        <f t="shared" si="3"/>
        <v>2065.8899999999935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6</v>
      </c>
      <c r="C571" s="309">
        <v>46055</v>
      </c>
      <c r="D571" s="310" t="s">
        <v>468</v>
      </c>
      <c r="E571" s="342">
        <v>20</v>
      </c>
      <c r="F571" s="342"/>
      <c r="G571" s="344">
        <f t="shared" si="3"/>
        <v>2075.3599999999933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294</v>
      </c>
      <c r="B572" s="341">
        <v>17</v>
      </c>
      <c r="C572" s="309">
        <v>46055</v>
      </c>
      <c r="D572" s="310" t="s">
        <v>188</v>
      </c>
      <c r="E572" s="342">
        <v>41.54</v>
      </c>
      <c r="F572" s="342"/>
      <c r="G572" s="344">
        <f t="shared" si="3"/>
        <v>2095.3599999999933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2</v>
      </c>
      <c r="C573" s="309">
        <v>46055</v>
      </c>
      <c r="D573" s="310" t="s">
        <v>296</v>
      </c>
      <c r="E573" s="342">
        <v>9.92</v>
      </c>
      <c r="F573" s="342"/>
      <c r="G573" s="344">
        <f t="shared" si="3"/>
        <v>2136.8999999999933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8</v>
      </c>
      <c r="C574" s="309">
        <v>46055</v>
      </c>
      <c r="D574" s="310" t="s">
        <v>469</v>
      </c>
      <c r="E574" s="342">
        <v>155.38</v>
      </c>
      <c r="F574" s="342"/>
      <c r="G574" s="344">
        <f t="shared" si="3"/>
        <v>2146.8199999999933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294</v>
      </c>
      <c r="B575" s="341">
        <v>21</v>
      </c>
      <c r="C575" s="309">
        <v>46055</v>
      </c>
      <c r="D575" s="310" t="s">
        <v>194</v>
      </c>
      <c r="E575" s="342">
        <v>27.35</v>
      </c>
      <c r="F575" s="342"/>
      <c r="G575" s="344">
        <f t="shared" si="3"/>
        <v>2302.1999999999935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6</v>
      </c>
      <c r="C576" s="309">
        <v>46054</v>
      </c>
      <c r="D576" s="310" t="s">
        <v>300</v>
      </c>
      <c r="E576" s="342">
        <v>59.37</v>
      </c>
      <c r="F576" s="342"/>
      <c r="G576" s="344">
        <f t="shared" si="3"/>
        <v>2329.5499999999934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294</v>
      </c>
      <c r="B577" s="341">
        <v>22</v>
      </c>
      <c r="C577" s="309">
        <v>46054</v>
      </c>
      <c r="D577" s="310" t="s">
        <v>381</v>
      </c>
      <c r="E577" s="342">
        <v>6.37</v>
      </c>
      <c r="F577" s="342"/>
      <c r="G577" s="344">
        <f t="shared" si="3"/>
        <v>2388.9199999999933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8</v>
      </c>
      <c r="C578" s="309">
        <v>46054</v>
      </c>
      <c r="D578" s="310" t="s">
        <v>470</v>
      </c>
      <c r="E578" s="342">
        <v>44.65</v>
      </c>
      <c r="F578" s="342"/>
      <c r="G578" s="344">
        <f t="shared" si="3"/>
        <v>2395.2899999999931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7</v>
      </c>
      <c r="C579" s="309">
        <v>46054</v>
      </c>
      <c r="D579" s="310" t="s">
        <v>342</v>
      </c>
      <c r="E579" s="342">
        <v>35.17</v>
      </c>
      <c r="F579" s="342"/>
      <c r="G579" s="344">
        <f t="shared" si="3"/>
        <v>2439.9399999999932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4</v>
      </c>
      <c r="C580" s="309">
        <v>46054</v>
      </c>
      <c r="D580" s="310" t="s">
        <v>311</v>
      </c>
      <c r="E580" s="342">
        <v>28.48</v>
      </c>
      <c r="F580" s="342"/>
      <c r="G580" s="344">
        <f t="shared" si="3"/>
        <v>2475.1099999999933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1</v>
      </c>
      <c r="C581" s="309">
        <v>46054</v>
      </c>
      <c r="D581" s="310" t="s">
        <v>312</v>
      </c>
      <c r="E581" s="342">
        <v>125.07</v>
      </c>
      <c r="F581" s="342"/>
      <c r="G581" s="344">
        <f t="shared" si="3"/>
        <v>2503.5899999999933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2</v>
      </c>
      <c r="C582" s="309">
        <v>46054</v>
      </c>
      <c r="D582" s="310" t="s">
        <v>470</v>
      </c>
      <c r="E582" s="342">
        <v>100</v>
      </c>
      <c r="F582" s="342"/>
      <c r="G582" s="344">
        <f t="shared" si="3"/>
        <v>2628.6599999999935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1</v>
      </c>
      <c r="C583" s="309">
        <v>46054</v>
      </c>
      <c r="D583" s="310" t="s">
        <v>332</v>
      </c>
      <c r="E583" s="342">
        <v>194.96</v>
      </c>
      <c r="F583" s="342"/>
      <c r="G583" s="344">
        <f t="shared" si="3"/>
        <v>2728.6599999999935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2</v>
      </c>
      <c r="C584" s="309">
        <v>46054</v>
      </c>
      <c r="D584" s="310" t="s">
        <v>419</v>
      </c>
      <c r="E584" s="342">
        <v>75.53</v>
      </c>
      <c r="F584" s="342"/>
      <c r="G584" s="344">
        <f t="shared" si="3"/>
        <v>2923.6199999999935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284</v>
      </c>
      <c r="B585" s="341">
        <v>37</v>
      </c>
      <c r="C585" s="309">
        <v>46053</v>
      </c>
      <c r="D585" s="310" t="s">
        <v>471</v>
      </c>
      <c r="E585" s="342">
        <v>3194.64</v>
      </c>
      <c r="F585" s="342"/>
      <c r="G585" s="344">
        <f t="shared" si="3"/>
        <v>2999.1499999999937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286</v>
      </c>
      <c r="B586" s="341">
        <v>25</v>
      </c>
      <c r="C586" s="309">
        <v>46053</v>
      </c>
      <c r="D586" s="309" t="s">
        <v>204</v>
      </c>
      <c r="E586" s="342">
        <v>350</v>
      </c>
      <c r="F586" s="342"/>
      <c r="G586" s="344">
        <f t="shared" si="3"/>
        <v>6193.7899999999936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286</v>
      </c>
      <c r="B587" s="341">
        <v>26</v>
      </c>
      <c r="C587" s="309">
        <v>46053</v>
      </c>
      <c r="D587" s="309" t="s">
        <v>205</v>
      </c>
      <c r="E587" s="342">
        <v>320</v>
      </c>
      <c r="F587" s="342"/>
      <c r="G587" s="344">
        <f t="shared" si="3"/>
        <v>6543.7899999999936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286</v>
      </c>
      <c r="B588" s="341">
        <v>27</v>
      </c>
      <c r="C588" s="309">
        <v>46053</v>
      </c>
      <c r="D588" s="309" t="s">
        <v>206</v>
      </c>
      <c r="E588" s="342">
        <v>25</v>
      </c>
      <c r="F588" s="342"/>
      <c r="G588" s="344">
        <f t="shared" si="3"/>
        <v>6863.7899999999936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286</v>
      </c>
      <c r="B589" s="341">
        <v>28</v>
      </c>
      <c r="C589" s="309">
        <v>46053</v>
      </c>
      <c r="D589" s="309" t="s">
        <v>207</v>
      </c>
      <c r="E589" s="342">
        <v>25</v>
      </c>
      <c r="F589" s="342"/>
      <c r="G589" s="344">
        <f t="shared" si="3"/>
        <v>6888.7899999999936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286</v>
      </c>
      <c r="B590" s="341">
        <v>29</v>
      </c>
      <c r="C590" s="309">
        <v>46053</v>
      </c>
      <c r="D590" s="309" t="s">
        <v>208</v>
      </c>
      <c r="E590" s="342">
        <v>45</v>
      </c>
      <c r="F590" s="342"/>
      <c r="G590" s="344">
        <f t="shared" si="3"/>
        <v>6913.7899999999936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286</v>
      </c>
      <c r="B591" s="341">
        <v>30</v>
      </c>
      <c r="C591" s="309">
        <v>46053</v>
      </c>
      <c r="D591" s="309" t="s">
        <v>209</v>
      </c>
      <c r="E591" s="342">
        <v>400</v>
      </c>
      <c r="F591" s="342"/>
      <c r="G591" s="344">
        <f t="shared" si="3"/>
        <v>6958.7899999999936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286</v>
      </c>
      <c r="B592" s="341">
        <v>31</v>
      </c>
      <c r="C592" s="309">
        <v>46053</v>
      </c>
      <c r="D592" s="309" t="s">
        <v>210</v>
      </c>
      <c r="E592" s="342">
        <v>375</v>
      </c>
      <c r="F592" s="342"/>
      <c r="G592" s="344">
        <f t="shared" si="3"/>
        <v>7358.7899999999936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286</v>
      </c>
      <c r="B593" s="341">
        <v>32</v>
      </c>
      <c r="C593" s="309">
        <v>46053</v>
      </c>
      <c r="D593" s="309" t="s">
        <v>211</v>
      </c>
      <c r="E593" s="342">
        <v>100</v>
      </c>
      <c r="F593" s="342"/>
      <c r="G593" s="344">
        <f t="shared" si="3"/>
        <v>7733.7899999999936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286</v>
      </c>
      <c r="B594" s="341">
        <v>33</v>
      </c>
      <c r="C594" s="309">
        <v>46053</v>
      </c>
      <c r="D594" s="309" t="s">
        <v>212</v>
      </c>
      <c r="E594" s="342">
        <v>85</v>
      </c>
      <c r="F594" s="342"/>
      <c r="G594" s="344">
        <f t="shared" si="3"/>
        <v>7833.7899999999936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286</v>
      </c>
      <c r="B595" s="341">
        <v>34</v>
      </c>
      <c r="C595" s="309">
        <v>46053</v>
      </c>
      <c r="D595" s="309" t="s">
        <v>213</v>
      </c>
      <c r="E595" s="342">
        <v>230</v>
      </c>
      <c r="F595" s="342"/>
      <c r="G595" s="344">
        <f t="shared" si="3"/>
        <v>7918.7899999999936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286</v>
      </c>
      <c r="B596" s="341">
        <v>35</v>
      </c>
      <c r="C596" s="309">
        <v>46053</v>
      </c>
      <c r="D596" s="309" t="s">
        <v>214</v>
      </c>
      <c r="E596" s="342">
        <v>45</v>
      </c>
      <c r="F596" s="342"/>
      <c r="G596" s="344">
        <f t="shared" si="3"/>
        <v>8148.7899999999936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8</v>
      </c>
      <c r="C597" s="309">
        <v>46053</v>
      </c>
      <c r="D597" s="309" t="s">
        <v>321</v>
      </c>
      <c r="E597" s="342">
        <v>31.03</v>
      </c>
      <c r="F597" s="342"/>
      <c r="G597" s="344">
        <f t="shared" si="3"/>
        <v>8193.7899999999936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294</v>
      </c>
      <c r="B598" s="341">
        <v>10</v>
      </c>
      <c r="C598" s="309">
        <v>46053</v>
      </c>
      <c r="D598" s="309" t="s">
        <v>176</v>
      </c>
      <c r="E598" s="342">
        <v>17.899999999999999</v>
      </c>
      <c r="F598" s="342"/>
      <c r="G598" s="344">
        <f t="shared" si="3"/>
        <v>8224.8199999999943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3</v>
      </c>
      <c r="C599" s="309">
        <v>46053</v>
      </c>
      <c r="D599" s="309" t="s">
        <v>352</v>
      </c>
      <c r="E599" s="342">
        <v>18.84</v>
      </c>
      <c r="F599" s="342"/>
      <c r="G599" s="344">
        <f t="shared" si="3"/>
        <v>8242.7199999999939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8</v>
      </c>
      <c r="C600" s="309">
        <v>46053</v>
      </c>
      <c r="D600" s="309" t="s">
        <v>321</v>
      </c>
      <c r="E600" s="342">
        <v>25.54</v>
      </c>
      <c r="F600" s="342"/>
      <c r="G600" s="344">
        <f t="shared" si="3"/>
        <v>8261.559999999994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8</v>
      </c>
      <c r="C601" s="309">
        <v>46053</v>
      </c>
      <c r="D601" s="309" t="s">
        <v>309</v>
      </c>
      <c r="E601" s="342">
        <v>52.59</v>
      </c>
      <c r="F601" s="342"/>
      <c r="G601" s="344">
        <f t="shared" si="3"/>
        <v>8287.0999999999949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339</v>
      </c>
      <c r="B602" s="341" t="s">
        <v>339</v>
      </c>
      <c r="C602" s="309">
        <v>46052</v>
      </c>
      <c r="D602" s="310" t="s">
        <v>472</v>
      </c>
      <c r="E602" s="342"/>
      <c r="F602" s="342">
        <v>422</v>
      </c>
      <c r="G602" s="344">
        <f t="shared" si="3"/>
        <v>8339.6899999999951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5</v>
      </c>
      <c r="C603" s="309">
        <v>46052</v>
      </c>
      <c r="D603" s="310" t="s">
        <v>473</v>
      </c>
      <c r="E603" s="342">
        <v>200</v>
      </c>
      <c r="F603" s="342"/>
      <c r="G603" s="344">
        <f t="shared" si="3"/>
        <v>7917.6899999999951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2</v>
      </c>
      <c r="C604" s="309">
        <v>46052</v>
      </c>
      <c r="D604" s="310" t="s">
        <v>296</v>
      </c>
      <c r="E604" s="342">
        <v>8.52</v>
      </c>
      <c r="F604" s="342"/>
      <c r="G604" s="344">
        <f t="shared" si="3"/>
        <v>8117.6899999999951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287</v>
      </c>
      <c r="B605" s="341" t="s">
        <v>287</v>
      </c>
      <c r="C605" s="309">
        <v>46052</v>
      </c>
      <c r="D605" s="310" t="s">
        <v>474</v>
      </c>
      <c r="E605" s="342">
        <v>831.92</v>
      </c>
      <c r="F605" s="342">
        <v>831.92</v>
      </c>
      <c r="G605" s="344">
        <f t="shared" si="3"/>
        <v>8126.2099999999955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5</v>
      </c>
      <c r="C606" s="309">
        <v>46052</v>
      </c>
      <c r="D606" s="310" t="s">
        <v>452</v>
      </c>
      <c r="E606" s="342">
        <v>200</v>
      </c>
      <c r="F606" s="342"/>
      <c r="G606" s="344">
        <f t="shared" si="3"/>
        <v>8126.2099999999955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46052</v>
      </c>
      <c r="D607" s="310" t="s">
        <v>327</v>
      </c>
      <c r="E607" s="342">
        <v>11.04</v>
      </c>
      <c r="F607" s="342"/>
      <c r="G607" s="344">
        <f t="shared" si="3"/>
        <v>8326.2099999999955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291</v>
      </c>
      <c r="B608" s="341">
        <v>38</v>
      </c>
      <c r="C608" s="309">
        <v>46051</v>
      </c>
      <c r="D608" s="310" t="s">
        <v>293</v>
      </c>
      <c r="E608" s="342"/>
      <c r="F608" s="342">
        <v>4365.6499999999996</v>
      </c>
      <c r="G608" s="344">
        <f t="shared" si="3"/>
        <v>8337.2499999999964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2</v>
      </c>
      <c r="C609" s="309">
        <v>46051</v>
      </c>
      <c r="D609" s="310" t="s">
        <v>296</v>
      </c>
      <c r="E609" s="342">
        <v>18.28</v>
      </c>
      <c r="F609" s="342"/>
      <c r="G609" s="344">
        <f t="shared" si="3"/>
        <v>3971.5999999999976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4</v>
      </c>
      <c r="C610" s="309">
        <v>46051</v>
      </c>
      <c r="D610" s="310" t="s">
        <v>295</v>
      </c>
      <c r="E610" s="342">
        <v>57.06</v>
      </c>
      <c r="F610" s="342"/>
      <c r="G610" s="344">
        <f t="shared" si="3"/>
        <v>3989.8799999999978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287</v>
      </c>
      <c r="B611" s="341" t="s">
        <v>287</v>
      </c>
      <c r="C611" s="309">
        <v>46051</v>
      </c>
      <c r="D611" s="310" t="s">
        <v>475</v>
      </c>
      <c r="E611" s="342">
        <v>89.42</v>
      </c>
      <c r="F611" s="342">
        <v>89.42</v>
      </c>
      <c r="G611" s="344">
        <f t="shared" si="3"/>
        <v>4046.9399999999978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8</v>
      </c>
      <c r="C612" s="309">
        <v>46051</v>
      </c>
      <c r="D612" s="310" t="s">
        <v>476</v>
      </c>
      <c r="E612" s="342">
        <v>59</v>
      </c>
      <c r="F612" s="342"/>
      <c r="G612" s="344">
        <f t="shared" si="3"/>
        <v>4046.9399999999978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2</v>
      </c>
      <c r="C613" s="309">
        <v>46051</v>
      </c>
      <c r="D613" s="310" t="s">
        <v>377</v>
      </c>
      <c r="E613" s="342">
        <v>19.899999999999999</v>
      </c>
      <c r="F613" s="342"/>
      <c r="G613" s="344">
        <f t="shared" si="3"/>
        <v>4105.9399999999978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2</v>
      </c>
      <c r="C614" s="309">
        <v>46050</v>
      </c>
      <c r="D614" s="310" t="s">
        <v>357</v>
      </c>
      <c r="E614" s="342">
        <v>14.99</v>
      </c>
      <c r="F614" s="342"/>
      <c r="G614" s="344">
        <f t="shared" si="3"/>
        <v>4125.8399999999974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6</v>
      </c>
      <c r="C615" s="309">
        <v>46050</v>
      </c>
      <c r="D615" s="310" t="s">
        <v>477</v>
      </c>
      <c r="E615" s="342">
        <v>25</v>
      </c>
      <c r="F615" s="342"/>
      <c r="G615" s="344">
        <f t="shared" si="3"/>
        <v>4140.8299999999972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3</v>
      </c>
      <c r="C616" s="309">
        <v>46050</v>
      </c>
      <c r="D616" s="310" t="s">
        <v>478</v>
      </c>
      <c r="E616" s="342">
        <v>6</v>
      </c>
      <c r="F616" s="342"/>
      <c r="G616" s="344">
        <f t="shared" si="3"/>
        <v>4165.8299999999972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46050</v>
      </c>
      <c r="D617" s="310" t="s">
        <v>479</v>
      </c>
      <c r="E617" s="342">
        <v>15</v>
      </c>
      <c r="F617" s="342"/>
      <c r="G617" s="344">
        <f t="shared" si="3"/>
        <v>4171.8299999999972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2</v>
      </c>
      <c r="C618" s="309">
        <v>46050</v>
      </c>
      <c r="D618" s="310" t="s">
        <v>296</v>
      </c>
      <c r="E618" s="342">
        <v>12.71</v>
      </c>
      <c r="F618" s="342"/>
      <c r="G618" s="344">
        <f t="shared" si="3"/>
        <v>4186.8299999999972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287</v>
      </c>
      <c r="B619" s="341" t="s">
        <v>287</v>
      </c>
      <c r="C619" s="309">
        <v>46050</v>
      </c>
      <c r="D619" s="310" t="s">
        <v>464</v>
      </c>
      <c r="E619" s="342">
        <v>1475.9</v>
      </c>
      <c r="F619" s="342">
        <v>1475.9</v>
      </c>
      <c r="G619" s="344">
        <f t="shared" si="3"/>
        <v>4199.5399999999972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8</v>
      </c>
      <c r="C620" s="309">
        <v>46050</v>
      </c>
      <c r="D620" s="310" t="s">
        <v>321</v>
      </c>
      <c r="E620" s="342">
        <v>28.52</v>
      </c>
      <c r="F620" s="342"/>
      <c r="G620" s="344">
        <f t="shared" si="3"/>
        <v>4199.5399999999972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46050</v>
      </c>
      <c r="D621" s="310" t="s">
        <v>480</v>
      </c>
      <c r="E621" s="342">
        <v>66.94</v>
      </c>
      <c r="F621" s="342"/>
      <c r="G621" s="344">
        <f t="shared" si="3"/>
        <v>4228.0599999999977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8</v>
      </c>
      <c r="C622" s="309">
        <v>46049</v>
      </c>
      <c r="D622" s="310" t="s">
        <v>309</v>
      </c>
      <c r="E622" s="342">
        <v>47.99</v>
      </c>
      <c r="F622" s="342"/>
      <c r="G622" s="344">
        <f t="shared" si="3"/>
        <v>4294.9999999999973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287</v>
      </c>
      <c r="B623" s="341" t="s">
        <v>287</v>
      </c>
      <c r="C623" s="309">
        <v>46048</v>
      </c>
      <c r="D623" s="310" t="s">
        <v>481</v>
      </c>
      <c r="E623" s="342"/>
      <c r="F623" s="342">
        <v>425</v>
      </c>
      <c r="G623" s="344">
        <f t="shared" si="3"/>
        <v>4342.9899999999971</v>
      </c>
      <c r="H623" s="345" t="s">
        <v>298</v>
      </c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287</v>
      </c>
      <c r="B624" s="341" t="s">
        <v>287</v>
      </c>
      <c r="C624" s="309">
        <v>46048</v>
      </c>
      <c r="D624" s="310" t="s">
        <v>481</v>
      </c>
      <c r="E624" s="342">
        <v>425</v>
      </c>
      <c r="F624" s="342"/>
      <c r="G624" s="344">
        <f t="shared" si="3"/>
        <v>3917.9899999999971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2</v>
      </c>
      <c r="C625" s="309">
        <v>46048</v>
      </c>
      <c r="D625" s="310" t="s">
        <v>482</v>
      </c>
      <c r="E625" s="342">
        <v>20.12</v>
      </c>
      <c r="F625" s="342"/>
      <c r="G625" s="344">
        <f t="shared" si="3"/>
        <v>4342.9899999999971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294</v>
      </c>
      <c r="B626" s="341">
        <v>17</v>
      </c>
      <c r="C626" s="309">
        <v>46048</v>
      </c>
      <c r="D626" s="310" t="s">
        <v>483</v>
      </c>
      <c r="E626" s="342">
        <v>42.68</v>
      </c>
      <c r="F626" s="342"/>
      <c r="G626" s="344">
        <f t="shared" si="3"/>
        <v>4363.1099999999969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6</v>
      </c>
      <c r="C627" s="309">
        <v>46048</v>
      </c>
      <c r="D627" s="310" t="s">
        <v>404</v>
      </c>
      <c r="E627" s="342">
        <v>47.9</v>
      </c>
      <c r="F627" s="342"/>
      <c r="G627" s="344">
        <f t="shared" si="3"/>
        <v>4405.7899999999972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1</v>
      </c>
      <c r="C628" s="309">
        <v>46047</v>
      </c>
      <c r="D628" s="310" t="s">
        <v>469</v>
      </c>
      <c r="E628" s="342">
        <v>105.79</v>
      </c>
      <c r="F628" s="342"/>
      <c r="G628" s="344">
        <f t="shared" si="3"/>
        <v>4453.6899999999969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294</v>
      </c>
      <c r="B629" s="341">
        <v>12</v>
      </c>
      <c r="C629" s="309">
        <v>46047</v>
      </c>
      <c r="D629" s="310" t="s">
        <v>315</v>
      </c>
      <c r="E629" s="342">
        <v>204.83</v>
      </c>
      <c r="F629" s="342"/>
      <c r="G629" s="344">
        <f t="shared" si="3"/>
        <v>4559.4799999999968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3</v>
      </c>
      <c r="C630" s="309">
        <v>46047</v>
      </c>
      <c r="D630" s="310" t="s">
        <v>352</v>
      </c>
      <c r="E630" s="342">
        <v>8.51</v>
      </c>
      <c r="F630" s="342"/>
      <c r="G630" s="344">
        <f t="shared" si="3"/>
        <v>4764.3099999999968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4</v>
      </c>
      <c r="C631" s="309">
        <v>46046</v>
      </c>
      <c r="D631" s="310" t="s">
        <v>296</v>
      </c>
      <c r="E631" s="342">
        <v>92.96</v>
      </c>
      <c r="F631" s="342"/>
      <c r="G631" s="344">
        <f t="shared" si="3"/>
        <v>4772.819999999997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4</v>
      </c>
      <c r="C632" s="309">
        <v>46046</v>
      </c>
      <c r="D632" s="310" t="s">
        <v>338</v>
      </c>
      <c r="E632" s="342">
        <v>30.77</v>
      </c>
      <c r="F632" s="342"/>
      <c r="G632" s="344">
        <f t="shared" si="3"/>
        <v>4865.779999999997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2</v>
      </c>
      <c r="C633" s="309">
        <v>46046</v>
      </c>
      <c r="D633" s="310" t="s">
        <v>363</v>
      </c>
      <c r="E633" s="342">
        <v>9.4700000000000006</v>
      </c>
      <c r="F633" s="342"/>
      <c r="G633" s="344">
        <f t="shared" si="3"/>
        <v>4896.5499999999975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6</v>
      </c>
      <c r="C634" s="309">
        <v>46046</v>
      </c>
      <c r="D634" s="310" t="s">
        <v>404</v>
      </c>
      <c r="E634" s="342">
        <v>53.59</v>
      </c>
      <c r="F634" s="342"/>
      <c r="G634" s="344">
        <f t="shared" si="3"/>
        <v>4906.0199999999977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1</v>
      </c>
      <c r="C635" s="309">
        <v>46046</v>
      </c>
      <c r="D635" s="310" t="s">
        <v>312</v>
      </c>
      <c r="E635" s="342">
        <v>61.64</v>
      </c>
      <c r="F635" s="342"/>
      <c r="G635" s="344">
        <f t="shared" si="3"/>
        <v>4959.6099999999979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1</v>
      </c>
      <c r="C636" s="309">
        <v>46045</v>
      </c>
      <c r="D636" s="310" t="s">
        <v>304</v>
      </c>
      <c r="E636" s="342">
        <v>23.17</v>
      </c>
      <c r="F636" s="342"/>
      <c r="G636" s="344">
        <f t="shared" si="3"/>
        <v>5021.2499999999982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4</v>
      </c>
      <c r="C637" s="309">
        <v>46045</v>
      </c>
      <c r="D637" s="310" t="s">
        <v>296</v>
      </c>
      <c r="E637" s="342">
        <v>62.77</v>
      </c>
      <c r="F637" s="342"/>
      <c r="G637" s="344">
        <f t="shared" si="3"/>
        <v>5044.4199999999983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6</v>
      </c>
      <c r="C638" s="309">
        <v>46045</v>
      </c>
      <c r="D638" s="310" t="s">
        <v>484</v>
      </c>
      <c r="E638" s="342">
        <v>105.51</v>
      </c>
      <c r="F638" s="342"/>
      <c r="G638" s="344">
        <f t="shared" si="3"/>
        <v>5107.1899999999987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3</v>
      </c>
      <c r="C639" s="309">
        <v>46045</v>
      </c>
      <c r="D639" s="310" t="s">
        <v>338</v>
      </c>
      <c r="E639" s="342">
        <v>9.9499999999999993</v>
      </c>
      <c r="F639" s="342"/>
      <c r="G639" s="344">
        <f t="shared" si="3"/>
        <v>5212.6999999999989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2</v>
      </c>
      <c r="C640" s="309">
        <v>46045</v>
      </c>
      <c r="D640" s="310" t="s">
        <v>363</v>
      </c>
      <c r="E640" s="342">
        <v>10.17</v>
      </c>
      <c r="F640" s="342"/>
      <c r="G640" s="344">
        <f t="shared" si="3"/>
        <v>5222.6499999999987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2</v>
      </c>
      <c r="C641" s="309">
        <v>46045</v>
      </c>
      <c r="D641" s="310" t="s">
        <v>301</v>
      </c>
      <c r="E641" s="342">
        <v>32.200000000000003</v>
      </c>
      <c r="F641" s="342"/>
      <c r="G641" s="344">
        <f t="shared" si="3"/>
        <v>5232.8199999999988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294</v>
      </c>
      <c r="B642" s="341">
        <v>22</v>
      </c>
      <c r="C642" s="309">
        <v>46045</v>
      </c>
      <c r="D642" s="310" t="s">
        <v>485</v>
      </c>
      <c r="E642" s="342">
        <v>5.31</v>
      </c>
      <c r="F642" s="342"/>
      <c r="G642" s="344">
        <f t="shared" si="3"/>
        <v>5265.0199999999986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8</v>
      </c>
      <c r="C643" s="309">
        <v>46044</v>
      </c>
      <c r="D643" s="310" t="s">
        <v>446</v>
      </c>
      <c r="E643" s="342">
        <v>73.95</v>
      </c>
      <c r="F643" s="342"/>
      <c r="G643" s="344">
        <f t="shared" si="3"/>
        <v>5270.329999999999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289</v>
      </c>
      <c r="B644" s="341">
        <v>2</v>
      </c>
      <c r="C644" s="309">
        <v>46044</v>
      </c>
      <c r="D644" s="310" t="s">
        <v>486</v>
      </c>
      <c r="E644" s="342">
        <v>28.68</v>
      </c>
      <c r="F644" s="342"/>
      <c r="G644" s="344">
        <f t="shared" si="3"/>
        <v>5344.2799999999988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46044</v>
      </c>
      <c r="D645" s="310" t="s">
        <v>362</v>
      </c>
      <c r="E645" s="342">
        <v>57.38</v>
      </c>
      <c r="F645" s="342"/>
      <c r="G645" s="344">
        <f t="shared" si="3"/>
        <v>5372.9599999999991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2</v>
      </c>
      <c r="C646" s="309">
        <v>46044</v>
      </c>
      <c r="D646" s="310" t="s">
        <v>363</v>
      </c>
      <c r="E646" s="342">
        <v>9.4700000000000006</v>
      </c>
      <c r="F646" s="342"/>
      <c r="G646" s="344">
        <f t="shared" si="3"/>
        <v>5430.3399999999992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2</v>
      </c>
      <c r="C647" s="309">
        <v>46044</v>
      </c>
      <c r="D647" s="310" t="s">
        <v>363</v>
      </c>
      <c r="E647" s="342">
        <v>7.18</v>
      </c>
      <c r="F647" s="342"/>
      <c r="G647" s="344">
        <f t="shared" si="3"/>
        <v>5439.8099999999995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287</v>
      </c>
      <c r="B648" s="341" t="s">
        <v>287</v>
      </c>
      <c r="C648" s="309">
        <v>46044</v>
      </c>
      <c r="D648" s="310" t="s">
        <v>316</v>
      </c>
      <c r="E648" s="342">
        <v>126.24</v>
      </c>
      <c r="F648" s="342">
        <v>126.24</v>
      </c>
      <c r="G648" s="344">
        <f t="shared" si="3"/>
        <v>5446.99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8</v>
      </c>
      <c r="C649" s="309">
        <v>46043</v>
      </c>
      <c r="D649" s="310" t="s">
        <v>487</v>
      </c>
      <c r="E649" s="342">
        <v>17</v>
      </c>
      <c r="F649" s="342"/>
      <c r="G649" s="344">
        <f t="shared" si="3"/>
        <v>5446.99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1</v>
      </c>
      <c r="C650" s="309">
        <v>46043</v>
      </c>
      <c r="D650" s="310" t="s">
        <v>332</v>
      </c>
      <c r="E650" s="342">
        <v>24.75</v>
      </c>
      <c r="F650" s="342"/>
      <c r="G650" s="344">
        <f t="shared" si="3"/>
        <v>5463.99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291</v>
      </c>
      <c r="B651" s="341">
        <v>39</v>
      </c>
      <c r="C651" s="309">
        <v>46043</v>
      </c>
      <c r="D651" s="310" t="s">
        <v>292</v>
      </c>
      <c r="E651" s="342"/>
      <c r="F651" s="342">
        <v>3378.82</v>
      </c>
      <c r="G651" s="344">
        <f t="shared" si="3"/>
        <v>5488.74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294</v>
      </c>
      <c r="B652" s="341">
        <v>23</v>
      </c>
      <c r="C652" s="309">
        <v>46043</v>
      </c>
      <c r="D652" s="310" t="s">
        <v>67</v>
      </c>
      <c r="E652" s="342">
        <v>650.88</v>
      </c>
      <c r="F652" s="342"/>
      <c r="G652" s="344">
        <f t="shared" si="3"/>
        <v>2109.9199999999992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287</v>
      </c>
      <c r="B653" s="341" t="s">
        <v>287</v>
      </c>
      <c r="C653" s="309">
        <v>46043</v>
      </c>
      <c r="D653" s="310" t="s">
        <v>488</v>
      </c>
      <c r="E653" s="342">
        <v>100</v>
      </c>
      <c r="F653" s="342">
        <v>100</v>
      </c>
      <c r="G653" s="344">
        <f t="shared" si="3"/>
        <v>2760.7999999999993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2</v>
      </c>
      <c r="C654" s="309">
        <v>46043</v>
      </c>
      <c r="D654" s="310" t="s">
        <v>301</v>
      </c>
      <c r="E654" s="342">
        <v>20</v>
      </c>
      <c r="F654" s="342"/>
      <c r="G654" s="344">
        <f t="shared" si="3"/>
        <v>2760.7999999999993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8</v>
      </c>
      <c r="C655" s="309">
        <v>46043</v>
      </c>
      <c r="D655" s="310" t="s">
        <v>295</v>
      </c>
      <c r="E655" s="342">
        <v>6.38</v>
      </c>
      <c r="F655" s="342"/>
      <c r="G655" s="344">
        <f t="shared" si="3"/>
        <v>2780.7999999999993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2</v>
      </c>
      <c r="C656" s="309">
        <v>46043</v>
      </c>
      <c r="D656" s="310" t="s">
        <v>295</v>
      </c>
      <c r="E656" s="342">
        <v>17.29</v>
      </c>
      <c r="F656" s="342"/>
      <c r="G656" s="344">
        <f t="shared" si="3"/>
        <v>2787.1799999999994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2</v>
      </c>
      <c r="C657" s="309">
        <v>46043</v>
      </c>
      <c r="D657" s="310" t="s">
        <v>363</v>
      </c>
      <c r="E657" s="342">
        <v>14.86</v>
      </c>
      <c r="F657" s="342"/>
      <c r="G657" s="344">
        <f t="shared" si="3"/>
        <v>2804.4699999999993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2</v>
      </c>
      <c r="C658" s="309">
        <v>46042</v>
      </c>
      <c r="D658" s="310" t="s">
        <v>377</v>
      </c>
      <c r="E658" s="342">
        <v>13.4</v>
      </c>
      <c r="F658" s="342"/>
      <c r="G658" s="344">
        <f t="shared" si="3"/>
        <v>2819.3299999999995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2</v>
      </c>
      <c r="C659" s="309">
        <v>46042</v>
      </c>
      <c r="D659" s="310" t="s">
        <v>377</v>
      </c>
      <c r="E659" s="342">
        <v>5.97</v>
      </c>
      <c r="F659" s="342"/>
      <c r="G659" s="344">
        <f t="shared" si="3"/>
        <v>2832.7299999999996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294</v>
      </c>
      <c r="B660" s="341">
        <v>22</v>
      </c>
      <c r="C660" s="309">
        <v>46042</v>
      </c>
      <c r="D660" s="310" t="s">
        <v>325</v>
      </c>
      <c r="E660" s="342">
        <v>18.09</v>
      </c>
      <c r="F660" s="342"/>
      <c r="G660" s="344">
        <f t="shared" si="3"/>
        <v>2838.6999999999994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294</v>
      </c>
      <c r="B661" s="341">
        <v>17</v>
      </c>
      <c r="C661" s="309">
        <v>46042</v>
      </c>
      <c r="D661" s="310" t="s">
        <v>188</v>
      </c>
      <c r="E661" s="342">
        <v>42.65</v>
      </c>
      <c r="F661" s="342"/>
      <c r="G661" s="344">
        <f t="shared" si="3"/>
        <v>2856.7899999999995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339</v>
      </c>
      <c r="B662" s="341" t="s">
        <v>339</v>
      </c>
      <c r="C662" s="309">
        <v>46042</v>
      </c>
      <c r="D662" s="310" t="s">
        <v>340</v>
      </c>
      <c r="E662" s="342">
        <v>130.51</v>
      </c>
      <c r="F662" s="342"/>
      <c r="G662" s="344">
        <f t="shared" si="3"/>
        <v>2899.4399999999996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294</v>
      </c>
      <c r="B663" s="341">
        <v>15</v>
      </c>
      <c r="C663" s="309">
        <v>46042</v>
      </c>
      <c r="D663" s="310" t="s">
        <v>185</v>
      </c>
      <c r="E663" s="342">
        <v>132.4</v>
      </c>
      <c r="F663" s="342"/>
      <c r="G663" s="344">
        <f t="shared" si="3"/>
        <v>3029.9499999999994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294</v>
      </c>
      <c r="B664" s="341">
        <v>23</v>
      </c>
      <c r="C664" s="309">
        <v>46042</v>
      </c>
      <c r="D664" s="310" t="s">
        <v>63</v>
      </c>
      <c r="E664" s="342">
        <v>529.46</v>
      </c>
      <c r="F664" s="342"/>
      <c r="G664" s="344">
        <f t="shared" si="3"/>
        <v>3162.3499999999995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6</v>
      </c>
      <c r="C665" s="309">
        <v>46042</v>
      </c>
      <c r="D665" s="310" t="s">
        <v>300</v>
      </c>
      <c r="E665" s="342">
        <v>51.63</v>
      </c>
      <c r="F665" s="342"/>
      <c r="G665" s="344">
        <f t="shared" si="3"/>
        <v>3691.8099999999995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2</v>
      </c>
      <c r="C666" s="309">
        <v>46042</v>
      </c>
      <c r="D666" s="310" t="s">
        <v>296</v>
      </c>
      <c r="E666" s="342">
        <v>11.17</v>
      </c>
      <c r="F666" s="342"/>
      <c r="G666" s="344">
        <f t="shared" si="3"/>
        <v>3743.4399999999996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4</v>
      </c>
      <c r="C667" s="309">
        <v>46042</v>
      </c>
      <c r="D667" s="310" t="s">
        <v>296</v>
      </c>
      <c r="E667" s="342">
        <v>57.37</v>
      </c>
      <c r="F667" s="342"/>
      <c r="G667" s="344">
        <f t="shared" si="3"/>
        <v>3754.6099999999997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294</v>
      </c>
      <c r="B668" s="341">
        <v>22</v>
      </c>
      <c r="C668" s="309">
        <v>46042</v>
      </c>
      <c r="D668" s="310" t="s">
        <v>331</v>
      </c>
      <c r="E668" s="342">
        <v>7.46</v>
      </c>
      <c r="F668" s="342"/>
      <c r="G668" s="344">
        <f t="shared" si="3"/>
        <v>3811.9799999999996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4</v>
      </c>
      <c r="C669" s="309">
        <v>46042</v>
      </c>
      <c r="D669" s="310" t="s">
        <v>311</v>
      </c>
      <c r="E669" s="342">
        <v>28.91</v>
      </c>
      <c r="F669" s="342"/>
      <c r="G669" s="344">
        <f t="shared" si="3"/>
        <v>3819.4399999999996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289</v>
      </c>
      <c r="B670" s="341">
        <v>6</v>
      </c>
      <c r="C670" s="309">
        <v>46040</v>
      </c>
      <c r="D670" s="310" t="s">
        <v>300</v>
      </c>
      <c r="E670" s="342">
        <v>31.35</v>
      </c>
      <c r="F670" s="342"/>
      <c r="G670" s="344">
        <f t="shared" si="3"/>
        <v>3848.3499999999995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8</v>
      </c>
      <c r="C671" s="309">
        <v>46040</v>
      </c>
      <c r="D671" s="310" t="s">
        <v>489</v>
      </c>
      <c r="E671" s="342">
        <v>124.75</v>
      </c>
      <c r="F671" s="342"/>
      <c r="G671" s="344">
        <f t="shared" si="3"/>
        <v>3879.6999999999994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3</v>
      </c>
      <c r="C672" s="309">
        <v>46040</v>
      </c>
      <c r="D672" s="310" t="s">
        <v>322</v>
      </c>
      <c r="E672" s="342">
        <v>11.3</v>
      </c>
      <c r="F672" s="342"/>
      <c r="G672" s="344">
        <f t="shared" si="3"/>
        <v>4004.4499999999994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294</v>
      </c>
      <c r="B673" s="341">
        <v>22</v>
      </c>
      <c r="C673" s="309">
        <v>46040</v>
      </c>
      <c r="D673" s="310" t="s">
        <v>410</v>
      </c>
      <c r="E673" s="342">
        <v>13.84</v>
      </c>
      <c r="F673" s="342"/>
      <c r="G673" s="344">
        <f t="shared" si="3"/>
        <v>4015.7499999999995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1</v>
      </c>
      <c r="C674" s="309">
        <v>46040</v>
      </c>
      <c r="D674" s="310" t="s">
        <v>307</v>
      </c>
      <c r="E674" s="342">
        <v>92.06</v>
      </c>
      <c r="F674" s="342"/>
      <c r="G674" s="344">
        <f t="shared" si="3"/>
        <v>4029.5899999999997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7</v>
      </c>
      <c r="C675" s="309">
        <v>46040</v>
      </c>
      <c r="D675" s="310" t="s">
        <v>342</v>
      </c>
      <c r="E675" s="342">
        <v>78.47</v>
      </c>
      <c r="F675" s="342"/>
      <c r="G675" s="344">
        <f t="shared" si="3"/>
        <v>4121.6499999999996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1</v>
      </c>
      <c r="C676" s="309">
        <v>46040</v>
      </c>
      <c r="D676" s="310" t="s">
        <v>399</v>
      </c>
      <c r="E676" s="342">
        <v>28.22</v>
      </c>
      <c r="F676" s="342"/>
      <c r="G676" s="344">
        <f t="shared" si="3"/>
        <v>4200.12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2</v>
      </c>
      <c r="C677" s="309">
        <v>46040</v>
      </c>
      <c r="D677" s="310" t="s">
        <v>398</v>
      </c>
      <c r="E677" s="342">
        <v>32.729999999999997</v>
      </c>
      <c r="F677" s="342"/>
      <c r="G677" s="344">
        <f t="shared" si="3"/>
        <v>4228.34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294</v>
      </c>
      <c r="B678" s="341">
        <v>42</v>
      </c>
      <c r="C678" s="309">
        <v>46039</v>
      </c>
      <c r="D678" s="310" t="s">
        <v>337</v>
      </c>
      <c r="E678" s="342">
        <v>29.8</v>
      </c>
      <c r="F678" s="342"/>
      <c r="G678" s="344">
        <f t="shared" si="3"/>
        <v>4261.07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294</v>
      </c>
      <c r="B679" s="341">
        <v>43</v>
      </c>
      <c r="C679" s="309">
        <v>46039</v>
      </c>
      <c r="D679" s="310" t="s">
        <v>337</v>
      </c>
      <c r="E679" s="342">
        <v>22.35</v>
      </c>
      <c r="F679" s="342"/>
      <c r="G679" s="344">
        <f t="shared" si="3"/>
        <v>4290.87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8</v>
      </c>
      <c r="C680" s="309">
        <v>46039</v>
      </c>
      <c r="D680" s="310" t="s">
        <v>321</v>
      </c>
      <c r="E680" s="342">
        <v>36.92</v>
      </c>
      <c r="F680" s="342"/>
      <c r="G680" s="344">
        <f t="shared" si="3"/>
        <v>4313.22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1</v>
      </c>
      <c r="C681" s="309">
        <v>46039</v>
      </c>
      <c r="D681" s="310" t="s">
        <v>312</v>
      </c>
      <c r="E681" s="342">
        <v>117.89</v>
      </c>
      <c r="F681" s="342"/>
      <c r="G681" s="344">
        <f t="shared" si="3"/>
        <v>4350.1400000000003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1</v>
      </c>
      <c r="C682" s="309">
        <v>46039</v>
      </c>
      <c r="D682" s="310" t="s">
        <v>332</v>
      </c>
      <c r="E682" s="342">
        <v>196.36</v>
      </c>
      <c r="F682" s="342"/>
      <c r="G682" s="344">
        <f t="shared" si="3"/>
        <v>4468.0300000000007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294</v>
      </c>
      <c r="B683" s="341">
        <v>21</v>
      </c>
      <c r="C683" s="309">
        <v>46039</v>
      </c>
      <c r="D683" s="310" t="s">
        <v>194</v>
      </c>
      <c r="E683" s="342">
        <v>70.2</v>
      </c>
      <c r="F683" s="342"/>
      <c r="G683" s="344">
        <f t="shared" si="3"/>
        <v>4664.3900000000003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2</v>
      </c>
      <c r="C684" s="309">
        <v>46038</v>
      </c>
      <c r="D684" s="310" t="s">
        <v>327</v>
      </c>
      <c r="E684" s="342">
        <v>13.14</v>
      </c>
      <c r="F684" s="342"/>
      <c r="G684" s="344">
        <f t="shared" si="3"/>
        <v>4734.59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46038</v>
      </c>
      <c r="D685" s="310" t="s">
        <v>296</v>
      </c>
      <c r="E685" s="342">
        <v>18.489999999999998</v>
      </c>
      <c r="F685" s="342"/>
      <c r="G685" s="344">
        <f t="shared" si="3"/>
        <v>4747.7300000000005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291</v>
      </c>
      <c r="B686" s="341">
        <v>41</v>
      </c>
      <c r="C686" s="309">
        <v>46038</v>
      </c>
      <c r="D686" s="310" t="s">
        <v>490</v>
      </c>
      <c r="E686" s="342"/>
      <c r="F686" s="342">
        <v>800</v>
      </c>
      <c r="G686" s="344">
        <f t="shared" si="3"/>
        <v>4766.22</v>
      </c>
      <c r="H686" s="345" t="s">
        <v>298</v>
      </c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294</v>
      </c>
      <c r="B687" s="341">
        <v>18</v>
      </c>
      <c r="C687" s="309">
        <v>46038</v>
      </c>
      <c r="D687" s="310" t="s">
        <v>367</v>
      </c>
      <c r="E687" s="342">
        <v>400</v>
      </c>
      <c r="F687" s="342"/>
      <c r="G687" s="344">
        <f t="shared" si="3"/>
        <v>3966.2200000000003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294</v>
      </c>
      <c r="B688" s="341">
        <v>19</v>
      </c>
      <c r="C688" s="309">
        <v>46038</v>
      </c>
      <c r="D688" s="310" t="s">
        <v>191</v>
      </c>
      <c r="E688" s="342">
        <v>200</v>
      </c>
      <c r="F688" s="342"/>
      <c r="G688" s="344">
        <f t="shared" si="3"/>
        <v>4366.22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294</v>
      </c>
      <c r="B689" s="341">
        <v>11</v>
      </c>
      <c r="C689" s="309">
        <v>46038</v>
      </c>
      <c r="D689" s="310" t="s">
        <v>178</v>
      </c>
      <c r="E689" s="342">
        <v>267.95999999999998</v>
      </c>
      <c r="F689" s="342"/>
      <c r="G689" s="344">
        <f t="shared" si="3"/>
        <v>4566.22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8</v>
      </c>
      <c r="C690" s="309">
        <v>46037</v>
      </c>
      <c r="D690" s="310" t="s">
        <v>362</v>
      </c>
      <c r="E690" s="342">
        <v>59.95</v>
      </c>
      <c r="F690" s="342"/>
      <c r="G690" s="344">
        <f t="shared" si="3"/>
        <v>4834.18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46037</v>
      </c>
      <c r="D691" s="310" t="s">
        <v>362</v>
      </c>
      <c r="E691" s="342">
        <v>59.96</v>
      </c>
      <c r="F691" s="342"/>
      <c r="G691" s="344">
        <f t="shared" si="3"/>
        <v>4894.13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8</v>
      </c>
      <c r="C692" s="309">
        <v>46037</v>
      </c>
      <c r="D692" s="310" t="s">
        <v>321</v>
      </c>
      <c r="E692" s="342">
        <v>12.43</v>
      </c>
      <c r="F692" s="342"/>
      <c r="G692" s="344">
        <f t="shared" si="3"/>
        <v>4954.09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46037</v>
      </c>
      <c r="D693" s="310" t="s">
        <v>296</v>
      </c>
      <c r="E693" s="342">
        <v>11.07</v>
      </c>
      <c r="F693" s="342"/>
      <c r="G693" s="344">
        <f t="shared" si="3"/>
        <v>4966.5200000000004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4</v>
      </c>
      <c r="C694" s="309">
        <v>46037</v>
      </c>
      <c r="D694" s="310" t="s">
        <v>296</v>
      </c>
      <c r="E694" s="342">
        <v>52.3</v>
      </c>
      <c r="F694" s="342"/>
      <c r="G694" s="344">
        <f t="shared" si="3"/>
        <v>4977.59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6</v>
      </c>
      <c r="C695" s="309">
        <v>46037</v>
      </c>
      <c r="D695" s="310" t="s">
        <v>447</v>
      </c>
      <c r="E695" s="342">
        <v>50</v>
      </c>
      <c r="F695" s="342"/>
      <c r="G695" s="344">
        <f t="shared" si="3"/>
        <v>5029.8900000000003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291</v>
      </c>
      <c r="B696" s="341">
        <v>38</v>
      </c>
      <c r="C696" s="309">
        <v>46037</v>
      </c>
      <c r="D696" s="310" t="s">
        <v>293</v>
      </c>
      <c r="E696" s="342"/>
      <c r="F696" s="342">
        <v>4365.67</v>
      </c>
      <c r="G696" s="344">
        <f t="shared" si="3"/>
        <v>5079.8900000000003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4</v>
      </c>
      <c r="C697" s="309">
        <v>46036</v>
      </c>
      <c r="D697" s="310" t="s">
        <v>295</v>
      </c>
      <c r="E697" s="342">
        <v>30.91</v>
      </c>
      <c r="F697" s="342"/>
      <c r="G697" s="344">
        <f t="shared" si="3"/>
        <v>714.22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3</v>
      </c>
      <c r="C698" s="309">
        <v>46036</v>
      </c>
      <c r="D698" s="310" t="s">
        <v>352</v>
      </c>
      <c r="E698" s="342">
        <v>8.67</v>
      </c>
      <c r="F698" s="342"/>
      <c r="G698" s="344">
        <f t="shared" si="3"/>
        <v>745.13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3</v>
      </c>
      <c r="C699" s="309">
        <v>46035</v>
      </c>
      <c r="D699" s="310" t="s">
        <v>355</v>
      </c>
      <c r="E699" s="342">
        <v>25.01</v>
      </c>
      <c r="F699" s="342"/>
      <c r="G699" s="344">
        <f t="shared" si="3"/>
        <v>753.8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6</v>
      </c>
      <c r="C700" s="309">
        <v>46035</v>
      </c>
      <c r="D700" s="310" t="s">
        <v>421</v>
      </c>
      <c r="E700" s="342">
        <v>-5.9</v>
      </c>
      <c r="F700" s="342"/>
      <c r="G700" s="344">
        <f t="shared" si="3"/>
        <v>778.81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289</v>
      </c>
      <c r="B701" s="341">
        <v>6</v>
      </c>
      <c r="C701" s="309">
        <v>46035</v>
      </c>
      <c r="D701" s="310" t="s">
        <v>457</v>
      </c>
      <c r="E701" s="342">
        <v>-0.03</v>
      </c>
      <c r="F701" s="342"/>
      <c r="G701" s="344">
        <f t="shared" si="3"/>
        <v>772.91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294</v>
      </c>
      <c r="B702" s="341">
        <v>43</v>
      </c>
      <c r="C702" s="309">
        <v>46035</v>
      </c>
      <c r="D702" s="310" t="s">
        <v>201</v>
      </c>
      <c r="E702" s="342">
        <v>44.18</v>
      </c>
      <c r="F702" s="342"/>
      <c r="G702" s="344">
        <f t="shared" si="3"/>
        <v>772.88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294</v>
      </c>
      <c r="B703" s="341">
        <v>42</v>
      </c>
      <c r="C703" s="309">
        <v>46035</v>
      </c>
      <c r="D703" s="310" t="s">
        <v>200</v>
      </c>
      <c r="E703" s="342">
        <v>51.19</v>
      </c>
      <c r="F703" s="342"/>
      <c r="G703" s="344">
        <f t="shared" si="3"/>
        <v>817.06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4</v>
      </c>
      <c r="C704" s="309">
        <v>46035</v>
      </c>
      <c r="D704" s="310" t="s">
        <v>295</v>
      </c>
      <c r="E704" s="342">
        <v>28.15</v>
      </c>
      <c r="F704" s="342"/>
      <c r="G704" s="344">
        <f t="shared" si="3"/>
        <v>868.25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3</v>
      </c>
      <c r="C705" s="309">
        <v>46035</v>
      </c>
      <c r="D705" s="310" t="s">
        <v>296</v>
      </c>
      <c r="E705" s="342">
        <v>20.85</v>
      </c>
      <c r="F705" s="342"/>
      <c r="G705" s="344">
        <f t="shared" si="3"/>
        <v>896.4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1</v>
      </c>
      <c r="C706" s="309">
        <v>46034</v>
      </c>
      <c r="D706" s="310" t="s">
        <v>307</v>
      </c>
      <c r="E706" s="342">
        <v>145.81</v>
      </c>
      <c r="F706" s="342"/>
      <c r="G706" s="344">
        <f t="shared" si="3"/>
        <v>917.25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2</v>
      </c>
      <c r="C707" s="309">
        <v>46034</v>
      </c>
      <c r="D707" s="310" t="s">
        <v>433</v>
      </c>
      <c r="E707" s="342">
        <v>25.22</v>
      </c>
      <c r="F707" s="342"/>
      <c r="G707" s="344">
        <f t="shared" si="3"/>
        <v>1063.06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2</v>
      </c>
      <c r="C708" s="309">
        <v>46033</v>
      </c>
      <c r="D708" s="310" t="s">
        <v>329</v>
      </c>
      <c r="E708" s="342">
        <v>49.38</v>
      </c>
      <c r="F708" s="342"/>
      <c r="G708" s="344">
        <f t="shared" si="3"/>
        <v>1088.28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294</v>
      </c>
      <c r="B709" s="341">
        <v>22</v>
      </c>
      <c r="C709" s="309">
        <v>46033</v>
      </c>
      <c r="D709" s="310" t="s">
        <v>356</v>
      </c>
      <c r="E709" s="342">
        <v>19.16</v>
      </c>
      <c r="F709" s="342"/>
      <c r="G709" s="344">
        <f t="shared" si="3"/>
        <v>1137.6600000000001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6</v>
      </c>
      <c r="C710" s="309">
        <v>46033</v>
      </c>
      <c r="D710" s="310" t="s">
        <v>313</v>
      </c>
      <c r="E710" s="342">
        <v>39.86</v>
      </c>
      <c r="F710" s="342"/>
      <c r="G710" s="344">
        <f t="shared" si="3"/>
        <v>1156.8200000000002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7</v>
      </c>
      <c r="C711" s="309">
        <v>46033</v>
      </c>
      <c r="D711" s="310" t="s">
        <v>455</v>
      </c>
      <c r="E711" s="342">
        <v>165.05</v>
      </c>
      <c r="F711" s="342"/>
      <c r="G711" s="344">
        <f t="shared" si="3"/>
        <v>1196.68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294</v>
      </c>
      <c r="B712" s="341">
        <v>24</v>
      </c>
      <c r="C712" s="309">
        <v>46032</v>
      </c>
      <c r="D712" s="310" t="s">
        <v>439</v>
      </c>
      <c r="E712" s="342">
        <v>83.42</v>
      </c>
      <c r="F712" s="342"/>
      <c r="G712" s="344">
        <f t="shared" si="3"/>
        <v>1361.73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4</v>
      </c>
      <c r="C713" s="309">
        <v>46032</v>
      </c>
      <c r="D713" s="310" t="s">
        <v>296</v>
      </c>
      <c r="E713" s="342">
        <v>30.4</v>
      </c>
      <c r="F713" s="342"/>
      <c r="G713" s="344">
        <f t="shared" si="3"/>
        <v>1445.15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2</v>
      </c>
      <c r="C714" s="309">
        <v>46032</v>
      </c>
      <c r="D714" s="310" t="s">
        <v>296</v>
      </c>
      <c r="E714" s="342">
        <v>13.83</v>
      </c>
      <c r="F714" s="342"/>
      <c r="G714" s="344">
        <f t="shared" si="3"/>
        <v>1475.5500000000002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2</v>
      </c>
      <c r="C715" s="309">
        <v>46032</v>
      </c>
      <c r="D715" s="310" t="s">
        <v>489</v>
      </c>
      <c r="E715" s="342">
        <v>100</v>
      </c>
      <c r="F715" s="342"/>
      <c r="G715" s="344">
        <f t="shared" si="3"/>
        <v>1489.38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1</v>
      </c>
      <c r="C716" s="309">
        <v>46032</v>
      </c>
      <c r="D716" s="310" t="s">
        <v>491</v>
      </c>
      <c r="E716" s="342">
        <v>55.68</v>
      </c>
      <c r="F716" s="342"/>
      <c r="G716" s="344">
        <f t="shared" si="3"/>
        <v>1589.38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2</v>
      </c>
      <c r="C717" s="309">
        <v>46031</v>
      </c>
      <c r="D717" s="310" t="s">
        <v>363</v>
      </c>
      <c r="E717" s="342">
        <v>9.4700000000000006</v>
      </c>
      <c r="F717" s="342"/>
      <c r="G717" s="344">
        <f t="shared" si="3"/>
        <v>1645.0600000000002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5</v>
      </c>
      <c r="C718" s="309">
        <v>46031</v>
      </c>
      <c r="D718" s="310" t="s">
        <v>492</v>
      </c>
      <c r="E718" s="342">
        <v>50</v>
      </c>
      <c r="F718" s="342"/>
      <c r="G718" s="344">
        <f t="shared" si="3"/>
        <v>1654.5300000000002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8</v>
      </c>
      <c r="C719" s="309">
        <v>46030</v>
      </c>
      <c r="D719" s="310" t="s">
        <v>493</v>
      </c>
      <c r="E719" s="342">
        <v>32.619999999999997</v>
      </c>
      <c r="F719" s="342"/>
      <c r="G719" s="344">
        <f t="shared" si="3"/>
        <v>1704.5300000000002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291</v>
      </c>
      <c r="B720" s="341">
        <v>39</v>
      </c>
      <c r="C720" s="309">
        <v>46030</v>
      </c>
      <c r="D720" s="310" t="s">
        <v>292</v>
      </c>
      <c r="E720" s="342"/>
      <c r="F720" s="342">
        <v>2729.22</v>
      </c>
      <c r="G720" s="344">
        <f t="shared" si="3"/>
        <v>1737.15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2</v>
      </c>
      <c r="C721" s="309">
        <v>46030</v>
      </c>
      <c r="D721" s="310" t="s">
        <v>296</v>
      </c>
      <c r="E721" s="342">
        <v>6.37</v>
      </c>
      <c r="F721" s="342"/>
      <c r="G721" s="344">
        <f t="shared" si="3"/>
        <v>-992.06999999999971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4</v>
      </c>
      <c r="C722" s="309">
        <v>46030</v>
      </c>
      <c r="D722" s="310" t="s">
        <v>296</v>
      </c>
      <c r="E722" s="342">
        <v>32.119999999999997</v>
      </c>
      <c r="F722" s="342"/>
      <c r="G722" s="344">
        <f t="shared" si="3"/>
        <v>-985.6999999999997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46030</v>
      </c>
      <c r="D723" s="310" t="s">
        <v>363</v>
      </c>
      <c r="E723" s="342">
        <v>9.4700000000000006</v>
      </c>
      <c r="F723" s="342"/>
      <c r="G723" s="344">
        <f t="shared" si="3"/>
        <v>-953.5799999999997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46030</v>
      </c>
      <c r="D724" s="310" t="s">
        <v>392</v>
      </c>
      <c r="E724" s="342">
        <v>21.18</v>
      </c>
      <c r="F724" s="342"/>
      <c r="G724" s="344">
        <f t="shared" si="3"/>
        <v>-944.10999999999967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339</v>
      </c>
      <c r="B725" s="341" t="s">
        <v>339</v>
      </c>
      <c r="C725" s="309">
        <v>46029</v>
      </c>
      <c r="D725" s="310" t="s">
        <v>458</v>
      </c>
      <c r="E725" s="342">
        <v>52.66</v>
      </c>
      <c r="F725" s="342"/>
      <c r="G725" s="344">
        <f t="shared" si="3"/>
        <v>-922.92999999999972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294</v>
      </c>
      <c r="B726" s="341">
        <v>13</v>
      </c>
      <c r="C726" s="309">
        <v>46029</v>
      </c>
      <c r="D726" s="310" t="s">
        <v>182</v>
      </c>
      <c r="E726" s="342">
        <v>167.42</v>
      </c>
      <c r="F726" s="342"/>
      <c r="G726" s="344">
        <f t="shared" si="3"/>
        <v>-870.26999999999975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4</v>
      </c>
      <c r="C727" s="309">
        <v>46029</v>
      </c>
      <c r="D727" s="310" t="s">
        <v>296</v>
      </c>
      <c r="E727" s="342">
        <v>30.81</v>
      </c>
      <c r="F727" s="342"/>
      <c r="G727" s="344">
        <f t="shared" si="3"/>
        <v>-702.8499999999998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2</v>
      </c>
      <c r="C728" s="309">
        <v>46029</v>
      </c>
      <c r="D728" s="310" t="s">
        <v>363</v>
      </c>
      <c r="E728" s="342">
        <v>9.4700000000000006</v>
      </c>
      <c r="F728" s="342"/>
      <c r="G728" s="344">
        <f t="shared" si="3"/>
        <v>-672.03999999999985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294</v>
      </c>
      <c r="B729" s="341">
        <v>22</v>
      </c>
      <c r="C729" s="309">
        <v>46029</v>
      </c>
      <c r="D729" s="310" t="s">
        <v>494</v>
      </c>
      <c r="E729" s="342">
        <v>148.04</v>
      </c>
      <c r="F729" s="342"/>
      <c r="G729" s="344">
        <f t="shared" si="3"/>
        <v>-662.56999999999982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294</v>
      </c>
      <c r="B730" s="341">
        <v>14</v>
      </c>
      <c r="C730" s="309">
        <v>46028</v>
      </c>
      <c r="D730" s="310" t="s">
        <v>372</v>
      </c>
      <c r="E730" s="342">
        <v>66.67</v>
      </c>
      <c r="F730" s="342"/>
      <c r="G730" s="344">
        <f t="shared" si="3"/>
        <v>-514.52999999999986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3</v>
      </c>
      <c r="C731" s="309">
        <v>46028</v>
      </c>
      <c r="D731" s="310" t="s">
        <v>296</v>
      </c>
      <c r="E731" s="342">
        <v>5.7</v>
      </c>
      <c r="F731" s="342"/>
      <c r="G731" s="344">
        <f t="shared" si="3"/>
        <v>-447.8599999999999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294</v>
      </c>
      <c r="B732" s="341">
        <v>21</v>
      </c>
      <c r="C732" s="309">
        <v>46028</v>
      </c>
      <c r="D732" s="310" t="s">
        <v>194</v>
      </c>
      <c r="E732" s="342">
        <v>30.59</v>
      </c>
      <c r="F732" s="342"/>
      <c r="G732" s="344">
        <f t="shared" si="3"/>
        <v>-442.15999999999991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294</v>
      </c>
      <c r="B733" s="341">
        <v>17</v>
      </c>
      <c r="C733" s="309">
        <v>46027</v>
      </c>
      <c r="D733" s="310" t="s">
        <v>376</v>
      </c>
      <c r="E733" s="342">
        <v>133.91999999999999</v>
      </c>
      <c r="F733" s="342"/>
      <c r="G733" s="344">
        <f t="shared" si="3"/>
        <v>-411.56999999999994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294</v>
      </c>
      <c r="B734" s="341">
        <v>17</v>
      </c>
      <c r="C734" s="309">
        <v>46027</v>
      </c>
      <c r="D734" s="310" t="s">
        <v>376</v>
      </c>
      <c r="E734" s="342">
        <v>62</v>
      </c>
      <c r="F734" s="342"/>
      <c r="G734" s="344">
        <f t="shared" si="3"/>
        <v>-277.64999999999992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6</v>
      </c>
      <c r="C735" s="309">
        <v>46027</v>
      </c>
      <c r="D735" s="310" t="s">
        <v>300</v>
      </c>
      <c r="E735" s="342">
        <v>10.64</v>
      </c>
      <c r="F735" s="342"/>
      <c r="G735" s="344">
        <f t="shared" si="3"/>
        <v>-215.64999999999992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8</v>
      </c>
      <c r="C736" s="309">
        <v>46027</v>
      </c>
      <c r="D736" s="310" t="s">
        <v>321</v>
      </c>
      <c r="E736" s="342">
        <v>17.440000000000001</v>
      </c>
      <c r="F736" s="342"/>
      <c r="G736" s="344">
        <f t="shared" si="3"/>
        <v>-205.00999999999991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1</v>
      </c>
      <c r="C737" s="309">
        <v>46027</v>
      </c>
      <c r="D737" s="310" t="s">
        <v>307</v>
      </c>
      <c r="E737" s="342">
        <v>216.19</v>
      </c>
      <c r="F737" s="342"/>
      <c r="G737" s="344">
        <f t="shared" si="3"/>
        <v>-187.56999999999991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46027</v>
      </c>
      <c r="D738" s="310" t="s">
        <v>495</v>
      </c>
      <c r="E738" s="342">
        <v>70</v>
      </c>
      <c r="F738" s="342"/>
      <c r="G738" s="344">
        <f t="shared" si="3"/>
        <v>28.62000000000009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2</v>
      </c>
      <c r="C739" s="309">
        <v>46027</v>
      </c>
      <c r="D739" s="310" t="s">
        <v>363</v>
      </c>
      <c r="E739" s="342">
        <v>14.05</v>
      </c>
      <c r="F739" s="342"/>
      <c r="G739" s="344">
        <f t="shared" si="3"/>
        <v>98.62000000000009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14</v>
      </c>
      <c r="C740" s="309">
        <v>46027</v>
      </c>
      <c r="D740" s="310" t="s">
        <v>373</v>
      </c>
      <c r="E740" s="342">
        <v>68.739999999999995</v>
      </c>
      <c r="F740" s="342"/>
      <c r="G740" s="344">
        <f t="shared" si="3"/>
        <v>112.67000000000009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6</v>
      </c>
      <c r="C741" s="309">
        <v>46027</v>
      </c>
      <c r="D741" s="310" t="s">
        <v>496</v>
      </c>
      <c r="E741" s="342">
        <v>120</v>
      </c>
      <c r="F741" s="342"/>
      <c r="G741" s="344">
        <f t="shared" si="3"/>
        <v>181.41000000000008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9</v>
      </c>
      <c r="C742" s="309">
        <v>46027</v>
      </c>
      <c r="D742" s="310" t="s">
        <v>58</v>
      </c>
      <c r="E742" s="342">
        <v>1281.53</v>
      </c>
      <c r="F742" s="342"/>
      <c r="G742" s="344">
        <f t="shared" si="3"/>
        <v>301.41000000000008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7</v>
      </c>
      <c r="C743" s="309">
        <v>46026</v>
      </c>
      <c r="D743" s="310" t="s">
        <v>342</v>
      </c>
      <c r="E743" s="342">
        <v>18.260000000000002</v>
      </c>
      <c r="F743" s="342"/>
      <c r="G743" s="344">
        <f t="shared" si="3"/>
        <v>1582.94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287</v>
      </c>
      <c r="B744" s="341" t="s">
        <v>287</v>
      </c>
      <c r="C744" s="309">
        <v>46026</v>
      </c>
      <c r="D744" s="310" t="s">
        <v>300</v>
      </c>
      <c r="E744" s="342">
        <v>114.91</v>
      </c>
      <c r="F744" s="342">
        <v>114.91</v>
      </c>
      <c r="G744" s="344">
        <f t="shared" si="3"/>
        <v>1601.2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5</v>
      </c>
      <c r="C745" s="309">
        <v>46026</v>
      </c>
      <c r="D745" s="310" t="s">
        <v>497</v>
      </c>
      <c r="E745" s="342">
        <v>42.43</v>
      </c>
      <c r="F745" s="342"/>
      <c r="G745" s="344">
        <f t="shared" si="3"/>
        <v>1601.2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7</v>
      </c>
      <c r="C746" s="309">
        <v>46026</v>
      </c>
      <c r="D746" s="310" t="s">
        <v>300</v>
      </c>
      <c r="E746" s="342">
        <v>42.59</v>
      </c>
      <c r="F746" s="342"/>
      <c r="G746" s="344">
        <f t="shared" si="3"/>
        <v>1643.63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3</v>
      </c>
      <c r="C747" s="309">
        <v>46025</v>
      </c>
      <c r="D747" s="310" t="s">
        <v>352</v>
      </c>
      <c r="E747" s="342">
        <v>14.57</v>
      </c>
      <c r="F747" s="342"/>
      <c r="G747" s="344">
        <f t="shared" si="3"/>
        <v>1686.22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2</v>
      </c>
      <c r="C748" s="309">
        <v>46025</v>
      </c>
      <c r="D748" s="310" t="s">
        <v>498</v>
      </c>
      <c r="E748" s="342">
        <v>41.05</v>
      </c>
      <c r="F748" s="342"/>
      <c r="G748" s="344">
        <f t="shared" si="3"/>
        <v>1700.79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4</v>
      </c>
      <c r="C749" s="309">
        <v>46025</v>
      </c>
      <c r="D749" s="310" t="s">
        <v>311</v>
      </c>
      <c r="E749" s="342">
        <v>26.88</v>
      </c>
      <c r="F749" s="342"/>
      <c r="G749" s="344">
        <f t="shared" si="3"/>
        <v>1741.84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2</v>
      </c>
      <c r="C750" s="309">
        <v>46025</v>
      </c>
      <c r="D750" s="310" t="s">
        <v>309</v>
      </c>
      <c r="E750" s="342">
        <v>130.08000000000001</v>
      </c>
      <c r="F750" s="342"/>
      <c r="G750" s="344">
        <f t="shared" si="3"/>
        <v>1768.72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7</v>
      </c>
      <c r="C751" s="309">
        <v>46025</v>
      </c>
      <c r="D751" s="310" t="s">
        <v>499</v>
      </c>
      <c r="E751" s="342">
        <v>222.49</v>
      </c>
      <c r="F751" s="342"/>
      <c r="G751" s="344">
        <f t="shared" si="3"/>
        <v>1898.8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7</v>
      </c>
      <c r="C752" s="309">
        <v>46025</v>
      </c>
      <c r="D752" s="310" t="s">
        <v>499</v>
      </c>
      <c r="E752" s="342">
        <v>99.18</v>
      </c>
      <c r="F752" s="342"/>
      <c r="G752" s="344">
        <f t="shared" si="3"/>
        <v>2121.29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5</v>
      </c>
      <c r="C753" s="309">
        <v>46024</v>
      </c>
      <c r="D753" s="310" t="s">
        <v>500</v>
      </c>
      <c r="E753" s="342">
        <v>35</v>
      </c>
      <c r="F753" s="342"/>
      <c r="G753" s="344">
        <f t="shared" si="3"/>
        <v>2220.4699999999998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3</v>
      </c>
      <c r="C754" s="309">
        <v>46024</v>
      </c>
      <c r="D754" s="310" t="s">
        <v>296</v>
      </c>
      <c r="E754" s="342">
        <v>15.11</v>
      </c>
      <c r="F754" s="342"/>
      <c r="G754" s="344">
        <f t="shared" si="3"/>
        <v>2255.4699999999998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5</v>
      </c>
      <c r="C755" s="309">
        <v>46024</v>
      </c>
      <c r="D755" s="310" t="s">
        <v>501</v>
      </c>
      <c r="E755" s="342">
        <v>29.67</v>
      </c>
      <c r="F755" s="342"/>
      <c r="G755" s="344">
        <f t="shared" si="3"/>
        <v>2270.58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287</v>
      </c>
      <c r="B756" s="341" t="s">
        <v>287</v>
      </c>
      <c r="C756" s="309">
        <v>46024</v>
      </c>
      <c r="D756" s="310" t="s">
        <v>404</v>
      </c>
      <c r="E756" s="342">
        <v>70.56</v>
      </c>
      <c r="F756" s="342">
        <v>70.56</v>
      </c>
      <c r="G756" s="344">
        <f t="shared" si="3"/>
        <v>2300.25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287</v>
      </c>
      <c r="B757" s="341" t="s">
        <v>287</v>
      </c>
      <c r="C757" s="309">
        <v>46024</v>
      </c>
      <c r="D757" s="310" t="s">
        <v>502</v>
      </c>
      <c r="E757" s="342">
        <v>113.94</v>
      </c>
      <c r="F757" s="342">
        <v>113.94</v>
      </c>
      <c r="G757" s="344">
        <f t="shared" si="3"/>
        <v>2300.25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2</v>
      </c>
      <c r="C758" s="309">
        <v>46024</v>
      </c>
      <c r="D758" s="310" t="s">
        <v>377</v>
      </c>
      <c r="E758" s="342">
        <v>11.9</v>
      </c>
      <c r="F758" s="342"/>
      <c r="G758" s="344">
        <f t="shared" si="3"/>
        <v>2300.25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2</v>
      </c>
      <c r="C759" s="309">
        <v>46024</v>
      </c>
      <c r="D759" s="310" t="s">
        <v>417</v>
      </c>
      <c r="E759" s="342">
        <v>23.9</v>
      </c>
      <c r="F759" s="342"/>
      <c r="G759" s="344">
        <f t="shared" si="3"/>
        <v>2312.15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5</v>
      </c>
      <c r="C760" s="309">
        <v>46024</v>
      </c>
      <c r="D760" s="310" t="s">
        <v>503</v>
      </c>
      <c r="E760" s="342">
        <v>160</v>
      </c>
      <c r="F760" s="342"/>
      <c r="G760" s="344">
        <f t="shared" si="3"/>
        <v>2336.0500000000002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284</v>
      </c>
      <c r="B761" s="341">
        <v>36</v>
      </c>
      <c r="C761" s="309">
        <v>46024</v>
      </c>
      <c r="D761" s="310" t="s">
        <v>380</v>
      </c>
      <c r="E761" s="342">
        <v>50</v>
      </c>
      <c r="F761" s="342"/>
      <c r="G761" s="344">
        <f t="shared" si="3"/>
        <v>2496.0500000000002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6</v>
      </c>
      <c r="C762" s="309">
        <v>46023</v>
      </c>
      <c r="D762" s="310" t="s">
        <v>313</v>
      </c>
      <c r="E762" s="342">
        <v>8</v>
      </c>
      <c r="F762" s="342"/>
      <c r="G762" s="344">
        <f t="shared" si="3"/>
        <v>2546.0500000000002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46023</v>
      </c>
      <c r="D763" s="310" t="s">
        <v>377</v>
      </c>
      <c r="E763" s="342">
        <v>13.06</v>
      </c>
      <c r="F763" s="342"/>
      <c r="G763" s="344">
        <f t="shared" si="3"/>
        <v>2554.0500000000002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294</v>
      </c>
      <c r="B764" s="341">
        <v>22</v>
      </c>
      <c r="C764" s="309">
        <v>46023</v>
      </c>
      <c r="D764" s="310" t="s">
        <v>381</v>
      </c>
      <c r="E764" s="342">
        <v>6.37</v>
      </c>
      <c r="F764" s="342"/>
      <c r="G764" s="344">
        <f t="shared" si="3"/>
        <v>2567.11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2</v>
      </c>
      <c r="C765" s="309">
        <v>46023</v>
      </c>
      <c r="D765" s="310" t="s">
        <v>363</v>
      </c>
      <c r="E765" s="342">
        <v>10.27</v>
      </c>
      <c r="F765" s="342"/>
      <c r="G765" s="344">
        <f t="shared" si="3"/>
        <v>2573.48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6</v>
      </c>
      <c r="C766" s="309">
        <v>46023</v>
      </c>
      <c r="D766" s="310" t="s">
        <v>504</v>
      </c>
      <c r="E766" s="342">
        <v>176.57</v>
      </c>
      <c r="F766" s="342"/>
      <c r="G766" s="344">
        <f t="shared" si="3"/>
        <v>2583.75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287</v>
      </c>
      <c r="B767" s="341" t="s">
        <v>287</v>
      </c>
      <c r="C767" s="309">
        <v>46023</v>
      </c>
      <c r="D767" s="310" t="s">
        <v>300</v>
      </c>
      <c r="E767" s="342">
        <v>383.39</v>
      </c>
      <c r="F767" s="342">
        <v>383.39</v>
      </c>
      <c r="G767" s="344">
        <f t="shared" si="3"/>
        <v>2760.32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287</v>
      </c>
      <c r="B768" s="341" t="s">
        <v>287</v>
      </c>
      <c r="C768" s="309">
        <v>46023</v>
      </c>
      <c r="D768" s="310" t="s">
        <v>300</v>
      </c>
      <c r="E768" s="342">
        <v>53.24</v>
      </c>
      <c r="F768" s="342">
        <v>53.24</v>
      </c>
      <c r="G768" s="344">
        <f t="shared" si="3"/>
        <v>2760.32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339</v>
      </c>
      <c r="B769" s="341" t="s">
        <v>339</v>
      </c>
      <c r="C769" s="309">
        <v>46023</v>
      </c>
      <c r="D769" s="348" t="s">
        <v>472</v>
      </c>
      <c r="E769" s="342">
        <v>239.68</v>
      </c>
      <c r="F769" s="342"/>
      <c r="G769" s="344">
        <f t="shared" si="3"/>
        <v>2760.32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505</v>
      </c>
      <c r="B770" s="341" t="s">
        <v>505</v>
      </c>
      <c r="C770" s="309">
        <v>45658</v>
      </c>
      <c r="D770" s="309" t="s">
        <v>506</v>
      </c>
      <c r="E770" s="343"/>
      <c r="F770" s="343"/>
      <c r="G770" s="344">
        <v>3000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5.75" customHeight="1" x14ac:dyDescent="0.3"/>
    <row r="772" spans="1:20" ht="15.75" customHeight="1" x14ac:dyDescent="0.3"/>
    <row r="773" spans="1:20" ht="15.75" customHeight="1" x14ac:dyDescent="0.3"/>
    <row r="774" spans="1:20" ht="15.75" customHeight="1" x14ac:dyDescent="0.3"/>
    <row r="775" spans="1:20" ht="15.75" customHeight="1" x14ac:dyDescent="0.3"/>
    <row r="776" spans="1:20" ht="15.75" customHeight="1" x14ac:dyDescent="0.3"/>
    <row r="777" spans="1:20" ht="15.75" customHeight="1" x14ac:dyDescent="0.3"/>
    <row r="778" spans="1:20" ht="15.75" customHeight="1" x14ac:dyDescent="0.3"/>
    <row r="779" spans="1:20" ht="15.75" customHeight="1" x14ac:dyDescent="0.3"/>
    <row r="780" spans="1:20" ht="15.75" customHeight="1" x14ac:dyDescent="0.3"/>
    <row r="781" spans="1:20" ht="15.75" customHeight="1" x14ac:dyDescent="0.3"/>
    <row r="782" spans="1:20" ht="15.75" customHeight="1" x14ac:dyDescent="0.3"/>
    <row r="783" spans="1:20" ht="15.75" customHeight="1" x14ac:dyDescent="0.3"/>
    <row r="784" spans="1:20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spans="9:9" ht="15.75" customHeight="1" x14ac:dyDescent="0.3"/>
    <row r="2498" spans="9:9" ht="15.75" customHeight="1" x14ac:dyDescent="0.3"/>
    <row r="2499" spans="9:9" ht="15.75" customHeight="1" x14ac:dyDescent="0.3"/>
    <row r="2500" spans="9:9" ht="12" customHeight="1" x14ac:dyDescent="0.3">
      <c r="I2500" s="346" t="s">
        <v>225</v>
      </c>
    </row>
    <row r="2501" spans="9:9" ht="12" customHeight="1" x14ac:dyDescent="0.3">
      <c r="I2501" s="346"/>
    </row>
    <row r="2502" spans="9:9" ht="12" customHeight="1" x14ac:dyDescent="0.3">
      <c r="I2502" s="346"/>
    </row>
    <row r="2503" spans="9:9" ht="12" customHeight="1" x14ac:dyDescent="0.3">
      <c r="I2503" s="346"/>
    </row>
    <row r="2504" spans="9:9" ht="12" customHeight="1" x14ac:dyDescent="0.3">
      <c r="I2504" s="346"/>
    </row>
    <row r="2505" spans="9:9" ht="12" customHeight="1" x14ac:dyDescent="0.3">
      <c r="I2505" s="346"/>
    </row>
    <row r="2506" spans="9:9" ht="12" customHeight="1" x14ac:dyDescent="0.3">
      <c r="I2506" s="346"/>
    </row>
    <row r="2507" spans="9:9" ht="12" customHeight="1" x14ac:dyDescent="0.3">
      <c r="I2507" s="346"/>
    </row>
    <row r="2508" spans="9:9" ht="12" customHeight="1" x14ac:dyDescent="0.3">
      <c r="I2508" s="346"/>
    </row>
    <row r="2509" spans="9:9" ht="12" customHeight="1" x14ac:dyDescent="0.3">
      <c r="I2509" s="346" t="s">
        <v>226</v>
      </c>
    </row>
    <row r="2510" spans="9:9" ht="15.75" customHeight="1" x14ac:dyDescent="0.3"/>
    <row r="2511" spans="9:9" ht="15.75" customHeight="1" x14ac:dyDescent="0.3"/>
    <row r="2512" spans="9:9" ht="12" customHeight="1" x14ac:dyDescent="0.3">
      <c r="I2512" s="346" t="s">
        <v>226</v>
      </c>
    </row>
    <row r="2513" spans="9:9" ht="12" customHeight="1" x14ac:dyDescent="0.3">
      <c r="I2513" s="346"/>
    </row>
    <row r="2514" spans="9:9" ht="12" customHeight="1" x14ac:dyDescent="0.3">
      <c r="I2514" s="346"/>
    </row>
    <row r="2515" spans="9:9" ht="12" customHeight="1" x14ac:dyDescent="0.3">
      <c r="I2515" s="346"/>
    </row>
    <row r="2516" spans="9:9" ht="12" customHeight="1" x14ac:dyDescent="0.3">
      <c r="I2516" s="346"/>
    </row>
    <row r="2517" spans="9:9" ht="12" customHeight="1" x14ac:dyDescent="0.3">
      <c r="I2517" s="346"/>
    </row>
    <row r="2518" spans="9:9" ht="12" customHeight="1" x14ac:dyDescent="0.3">
      <c r="I2518" s="346" t="s">
        <v>226</v>
      </c>
    </row>
    <row r="2519" spans="9:9" ht="12" customHeight="1" x14ac:dyDescent="0.3">
      <c r="I2519" s="346" t="s">
        <v>226</v>
      </c>
    </row>
    <row r="2520" spans="9:9" ht="12" customHeight="1" x14ac:dyDescent="0.3">
      <c r="I2520" s="346"/>
    </row>
    <row r="2521" spans="9:9" ht="12" customHeight="1" x14ac:dyDescent="0.3">
      <c r="I2521" s="346"/>
    </row>
    <row r="2522" spans="9:9" ht="12" customHeight="1" x14ac:dyDescent="0.3">
      <c r="I2522" s="346"/>
    </row>
    <row r="2523" spans="9:9" ht="12" customHeight="1" x14ac:dyDescent="0.3">
      <c r="I2523" s="346" t="s">
        <v>226</v>
      </c>
    </row>
    <row r="2524" spans="9:9" ht="12" customHeight="1" x14ac:dyDescent="0.3">
      <c r="I2524" s="346" t="s">
        <v>225</v>
      </c>
    </row>
    <row r="2525" spans="9:9" ht="12" customHeight="1" x14ac:dyDescent="0.3">
      <c r="I2525" s="346" t="s">
        <v>225</v>
      </c>
    </row>
    <row r="2526" spans="9:9" ht="15.75" customHeight="1" x14ac:dyDescent="0.3"/>
    <row r="2527" spans="9:9" ht="15.75" customHeight="1" x14ac:dyDescent="0.3"/>
    <row r="2528" spans="9:9" ht="12" customHeight="1" x14ac:dyDescent="0.3">
      <c r="I2528" s="346" t="s">
        <v>225</v>
      </c>
    </row>
    <row r="2529" spans="9:9" ht="12" customHeight="1" x14ac:dyDescent="0.3">
      <c r="I2529" s="346"/>
    </row>
    <row r="2530" spans="9:9" ht="12" customHeight="1" x14ac:dyDescent="0.3">
      <c r="I2530" s="346" t="s">
        <v>226</v>
      </c>
    </row>
    <row r="2531" spans="9:9" ht="12" customHeight="1" x14ac:dyDescent="0.3">
      <c r="I2531" s="346"/>
    </row>
    <row r="2532" spans="9:9" ht="12" customHeight="1" x14ac:dyDescent="0.3">
      <c r="I2532" s="346"/>
    </row>
    <row r="2533" spans="9:9" ht="12" customHeight="1" x14ac:dyDescent="0.3">
      <c r="I2533" s="346" t="s">
        <v>226</v>
      </c>
    </row>
    <row r="2534" spans="9:9" ht="12" customHeight="1" x14ac:dyDescent="0.3">
      <c r="I2534" s="346"/>
    </row>
    <row r="2535" spans="9:9" ht="12" customHeight="1" x14ac:dyDescent="0.3">
      <c r="I2535" s="346" t="s">
        <v>226</v>
      </c>
    </row>
    <row r="2536" spans="9:9" ht="15.75" customHeight="1" x14ac:dyDescent="0.3"/>
    <row r="2537" spans="9:9" ht="15.75" customHeight="1" x14ac:dyDescent="0.3"/>
    <row r="2538" spans="9:9" ht="15.75" customHeight="1" x14ac:dyDescent="0.3"/>
    <row r="2539" spans="9:9" ht="15.75" customHeight="1" x14ac:dyDescent="0.3"/>
    <row r="2540" spans="9:9" ht="15.75" customHeight="1" x14ac:dyDescent="0.3"/>
    <row r="2541" spans="9:9" ht="15.75" customHeight="1" x14ac:dyDescent="0.3"/>
    <row r="2542" spans="9:9" ht="15.75" customHeight="1" x14ac:dyDescent="0.3"/>
    <row r="2543" spans="9:9" ht="15.75" customHeight="1" x14ac:dyDescent="0.3"/>
    <row r="2544" spans="9:9" ht="12" customHeight="1" x14ac:dyDescent="0.3">
      <c r="I2544" s="346" t="s">
        <v>226</v>
      </c>
    </row>
    <row r="2545" spans="9:9" ht="12" customHeight="1" x14ac:dyDescent="0.3">
      <c r="I2545" s="346"/>
    </row>
    <row r="2546" spans="9:9" ht="12" customHeight="1" x14ac:dyDescent="0.3">
      <c r="I2546" s="346" t="s">
        <v>225</v>
      </c>
    </row>
    <row r="2547" spans="9:9" ht="12" customHeight="1" x14ac:dyDescent="0.3">
      <c r="I2547" s="346"/>
    </row>
    <row r="2548" spans="9:9" ht="12" customHeight="1" x14ac:dyDescent="0.3">
      <c r="I2548" s="346" t="s">
        <v>226</v>
      </c>
    </row>
    <row r="2549" spans="9:9" ht="12" customHeight="1" x14ac:dyDescent="0.3">
      <c r="I2549" s="346" t="s">
        <v>225</v>
      </c>
    </row>
    <row r="2550" spans="9:9" ht="15.75" customHeight="1" x14ac:dyDescent="0.3"/>
    <row r="2551" spans="9:9" ht="15.75" customHeight="1" x14ac:dyDescent="0.3"/>
    <row r="2552" spans="9:9" ht="15.75" customHeight="1" x14ac:dyDescent="0.3"/>
    <row r="2553" spans="9:9" ht="15.75" customHeight="1" x14ac:dyDescent="0.3"/>
    <row r="2554" spans="9:9" ht="15.75" customHeight="1" x14ac:dyDescent="0.3"/>
    <row r="2555" spans="9:9" ht="15.75" customHeight="1" x14ac:dyDescent="0.3"/>
    <row r="2556" spans="9:9" ht="15.75" customHeight="1" x14ac:dyDescent="0.3"/>
    <row r="2557" spans="9:9" ht="15.75" customHeight="1" x14ac:dyDescent="0.3"/>
    <row r="2558" spans="9:9" ht="15.75" customHeight="1" x14ac:dyDescent="0.3"/>
    <row r="2559" spans="9:9" ht="15.75" customHeight="1" x14ac:dyDescent="0.3"/>
    <row r="2560" spans="9:9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5.75" customHeight="1" x14ac:dyDescent="0.3"/>
    <row r="2568" spans="9:9" ht="12" customHeight="1" x14ac:dyDescent="0.3">
      <c r="I2568" s="346" t="s">
        <v>226</v>
      </c>
    </row>
  </sheetData>
  <autoFilter ref="A1:G770" xr:uid="{00000000-0009-0000-0000-000006000000}"/>
  <mergeCells count="5">
    <mergeCell ref="A1:B1"/>
    <mergeCell ref="E1:F1"/>
    <mergeCell ref="Q1:R1"/>
    <mergeCell ref="E2:F2"/>
    <mergeCell ref="E3:F3"/>
  </mergeCells>
  <conditionalFormatting sqref="I1 I4:I256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507</v>
      </c>
      <c r="B1" s="350"/>
      <c r="C1" s="351"/>
      <c r="D1" s="551" t="s">
        <v>508</v>
      </c>
      <c r="E1" s="535"/>
      <c r="F1" s="552" t="s">
        <v>509</v>
      </c>
      <c r="G1" s="535"/>
      <c r="H1" s="551" t="str">
        <f>'Proposed Budget'!C33</f>
        <v>Vehicle Maintenance</v>
      </c>
      <c r="I1" s="535"/>
      <c r="J1" s="552" t="str">
        <f>'Proposed Budget'!C34</f>
        <v>Car Insurance</v>
      </c>
      <c r="K1" s="535"/>
      <c r="L1" s="551" t="str">
        <f>'Proposed Budget'!C35</f>
        <v>Rental Garbage</v>
      </c>
      <c r="M1" s="535"/>
      <c r="N1" s="552" t="str">
        <f>'Proposed Budget'!C36</f>
        <v>Garbage</v>
      </c>
      <c r="O1" s="535"/>
      <c r="P1" s="551" t="str">
        <f>'Monthly Breakdown'!C37</f>
        <v>Sanitation - Main</v>
      </c>
      <c r="Q1" s="535"/>
      <c r="R1" s="552" t="str">
        <f>'Proposed Budget'!C38</f>
        <v>Camping/Vacation</v>
      </c>
      <c r="S1" s="535"/>
      <c r="T1" s="551" t="str">
        <f>'Proposed Budget'!C39</f>
        <v>Home Maintenance</v>
      </c>
      <c r="U1" s="535"/>
      <c r="V1" s="552" t="str">
        <f>'Proposed Budget'!C40</f>
        <v>Rental Repairs</v>
      </c>
      <c r="W1" s="535"/>
      <c r="X1" s="551" t="str">
        <f>'Proposed Budget'!C41</f>
        <v>Rental Insurance</v>
      </c>
      <c r="Y1" s="535"/>
      <c r="Z1" s="552" t="str">
        <f>'Proposed Budget'!C42</f>
        <v>Rental Property Taxes</v>
      </c>
      <c r="AA1" s="535"/>
      <c r="AB1" s="551" t="str">
        <f>'Proposed Budget'!C43</f>
        <v>Rental Sanitation</v>
      </c>
      <c r="AC1" s="535"/>
    </row>
    <row r="2" spans="1:29" ht="14.25" customHeight="1" x14ac:dyDescent="0.3">
      <c r="A2" s="352">
        <f t="shared" ref="A2:A3" si="0">SUM(G2,E2,U2,I2,S2,O2,K2,M2,Q2,W2,Y2,AA2,AC2)</f>
        <v>10369.580000000004</v>
      </c>
      <c r="B2" s="350"/>
      <c r="C2" s="351"/>
      <c r="D2" s="353" t="s">
        <v>510</v>
      </c>
      <c r="E2" s="354">
        <f>E3-E58</f>
        <v>15588.33</v>
      </c>
      <c r="F2" s="355" t="s">
        <v>510</v>
      </c>
      <c r="G2" s="356">
        <f>G3-G58</f>
        <v>483.19000000000005</v>
      </c>
      <c r="H2" s="354" t="s">
        <v>510</v>
      </c>
      <c r="I2" s="354">
        <f>I3-I58</f>
        <v>1092.3499999999999</v>
      </c>
      <c r="J2" s="355" t="s">
        <v>510</v>
      </c>
      <c r="K2" s="356">
        <f>K3-K58</f>
        <v>1280</v>
      </c>
      <c r="L2" s="354" t="s">
        <v>510</v>
      </c>
      <c r="M2" s="354">
        <f>M3-M58</f>
        <v>-26.960000000000008</v>
      </c>
      <c r="N2" s="356" t="s">
        <v>510</v>
      </c>
      <c r="O2" s="356">
        <f>O3-O58</f>
        <v>-26.960000000000008</v>
      </c>
      <c r="P2" s="354" t="s">
        <v>510</v>
      </c>
      <c r="Q2" s="354">
        <f>Q3-Q58</f>
        <v>-5.6399999999999864</v>
      </c>
      <c r="R2" s="356" t="s">
        <v>510</v>
      </c>
      <c r="S2" s="356">
        <f>S3-S58</f>
        <v>-2224.7800000000002</v>
      </c>
      <c r="T2" s="357" t="s">
        <v>510</v>
      </c>
      <c r="U2" s="354">
        <f>U3-U58</f>
        <v>-6167.9100000000008</v>
      </c>
      <c r="V2" s="356" t="s">
        <v>510</v>
      </c>
      <c r="W2" s="356">
        <f>W3-W58</f>
        <v>400</v>
      </c>
      <c r="X2" s="354" t="s">
        <v>510</v>
      </c>
      <c r="Y2" s="354">
        <f>Y3-Y58</f>
        <v>340</v>
      </c>
      <c r="Z2" s="356" t="s">
        <v>510</v>
      </c>
      <c r="AA2" s="356">
        <f>AA3-AA58</f>
        <v>-356.40000000000009</v>
      </c>
      <c r="AB2" s="354" t="s">
        <v>510</v>
      </c>
      <c r="AC2" s="354">
        <f>AC3-AC58</f>
        <v>-5.6399999999999864</v>
      </c>
    </row>
    <row r="3" spans="1:29" ht="14.25" customHeight="1" x14ac:dyDescent="0.3">
      <c r="A3" s="352">
        <f t="shared" si="0"/>
        <v>22610.07</v>
      </c>
      <c r="B3" s="358"/>
      <c r="C3" s="351"/>
      <c r="D3" s="353" t="s">
        <v>511</v>
      </c>
      <c r="E3" s="354">
        <f>SUM(E6:E58)-SUM(D6:D58)</f>
        <v>17298.82</v>
      </c>
      <c r="F3" s="356" t="s">
        <v>511</v>
      </c>
      <c r="G3" s="356">
        <f>SUM(G6:G58)-SUM(F6:F58)</f>
        <v>983.19</v>
      </c>
      <c r="H3" s="354" t="s">
        <v>511</v>
      </c>
      <c r="I3" s="354">
        <f>SUM(I6:I58)-SUM(H6:H58)</f>
        <v>3092.35</v>
      </c>
      <c r="J3" s="356" t="s">
        <v>511</v>
      </c>
      <c r="K3" s="356">
        <f>SUM(K6:K58)-SUM(J6:J58)</f>
        <v>2280</v>
      </c>
      <c r="L3" s="354" t="s">
        <v>511</v>
      </c>
      <c r="M3" s="354">
        <f>SUM(M6:M58)-SUM(L6:L58)</f>
        <v>38.039999999999992</v>
      </c>
      <c r="N3" s="356" t="s">
        <v>511</v>
      </c>
      <c r="O3" s="356">
        <f>SUM(O6:O58)-SUM(N6:N58)</f>
        <v>38.039999999999992</v>
      </c>
      <c r="P3" s="354" t="s">
        <v>511</v>
      </c>
      <c r="Q3" s="354">
        <f>SUM(Q6:Q58)-SUM(P6:P58)</f>
        <v>94.360000000000014</v>
      </c>
      <c r="R3" s="356" t="s">
        <v>511</v>
      </c>
      <c r="S3" s="356">
        <f>SUM(S6:S58)-SUM(R6:R58)</f>
        <v>-224.7800000000002</v>
      </c>
      <c r="T3" s="354" t="s">
        <v>511</v>
      </c>
      <c r="U3" s="354">
        <f>SUM(U6:U58)-SUM(T6:T58)</f>
        <v>-3667.9100000000008</v>
      </c>
      <c r="V3" s="356" t="s">
        <v>511</v>
      </c>
      <c r="W3" s="356">
        <f>SUM(W6:W58)-SUM(V6:V58)</f>
        <v>900</v>
      </c>
      <c r="X3" s="354" t="s">
        <v>511</v>
      </c>
      <c r="Y3" s="354">
        <f>SUM(Y6:Y58)-SUM(X6:X58)</f>
        <v>540</v>
      </c>
      <c r="Z3" s="356" t="s">
        <v>511</v>
      </c>
      <c r="AA3" s="356">
        <f>SUM(AA6:AA58)-SUM(Z6:Z58)</f>
        <v>1143.5999999999999</v>
      </c>
      <c r="AB3" s="354" t="s">
        <v>511</v>
      </c>
      <c r="AC3" s="354">
        <f>SUM(AC6:AC58)-SUM(AB6:AB58)</f>
        <v>94.360000000000014</v>
      </c>
    </row>
    <row r="4" spans="1:29" ht="14.25" customHeight="1" x14ac:dyDescent="0.3">
      <c r="A4" s="349" t="s">
        <v>512</v>
      </c>
      <c r="B4" s="358"/>
      <c r="C4" s="351"/>
      <c r="D4" s="551" t="s">
        <v>513</v>
      </c>
      <c r="E4" s="535"/>
      <c r="F4" s="552" t="s">
        <v>513</v>
      </c>
      <c r="G4" s="535"/>
      <c r="H4" s="551" t="s">
        <v>513</v>
      </c>
      <c r="I4" s="535"/>
      <c r="J4" s="552" t="s">
        <v>513</v>
      </c>
      <c r="K4" s="535"/>
      <c r="L4" s="551" t="s">
        <v>513</v>
      </c>
      <c r="M4" s="535"/>
      <c r="N4" s="552" t="s">
        <v>513</v>
      </c>
      <c r="O4" s="535"/>
      <c r="P4" s="551" t="s">
        <v>513</v>
      </c>
      <c r="Q4" s="535"/>
      <c r="R4" s="552" t="s">
        <v>514</v>
      </c>
      <c r="S4" s="535"/>
      <c r="T4" s="551" t="s">
        <v>515</v>
      </c>
      <c r="U4" s="535"/>
      <c r="V4" s="552" t="s">
        <v>513</v>
      </c>
      <c r="W4" s="535"/>
      <c r="X4" s="551" t="s">
        <v>513</v>
      </c>
      <c r="Y4" s="535"/>
      <c r="Z4" s="552" t="s">
        <v>513</v>
      </c>
      <c r="AA4" s="535"/>
      <c r="AB4" s="551" t="s">
        <v>513</v>
      </c>
      <c r="AC4" s="535"/>
    </row>
    <row r="5" spans="1:29" ht="14.25" customHeight="1" x14ac:dyDescent="0.3">
      <c r="A5" s="349" t="s">
        <v>516</v>
      </c>
      <c r="B5" s="358"/>
      <c r="C5" s="351"/>
      <c r="D5" s="353">
        <f t="shared" ref="D5:AC5" si="1">SUM(D6:D57)</f>
        <v>2346.9899999999998</v>
      </c>
      <c r="E5" s="354">
        <f t="shared" si="1"/>
        <v>17935.32</v>
      </c>
      <c r="F5" s="356">
        <f t="shared" si="1"/>
        <v>0</v>
      </c>
      <c r="G5" s="356">
        <f t="shared" si="1"/>
        <v>483.19</v>
      </c>
      <c r="H5" s="354">
        <f t="shared" si="1"/>
        <v>307.64999999999998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7667.9100000000008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0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517</v>
      </c>
      <c r="B6" s="358" t="s">
        <v>518</v>
      </c>
      <c r="C6" s="295" t="s">
        <v>519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46142</v>
      </c>
      <c r="B7" s="358">
        <f t="shared" ref="B7:B58" si="2">SUM(E7,U7,K7,G7,I7,S7,O7,M7,Q7,W7,Y7,AA7,AC7)-SUM(D7,F7,T7,H7,R7,N7,J7,L7,P7,V7,X7,Z7,AB7)</f>
        <v>5616.82</v>
      </c>
      <c r="C7" s="359" t="s">
        <v>285</v>
      </c>
      <c r="D7" s="353"/>
      <c r="E7" s="354">
        <v>5616.82</v>
      </c>
      <c r="F7" s="356"/>
      <c r="G7" s="356"/>
      <c r="H7" s="354"/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46142</v>
      </c>
      <c r="B8" s="358">
        <f t="shared" si="2"/>
        <v>2000</v>
      </c>
      <c r="C8" s="359" t="s">
        <v>520</v>
      </c>
      <c r="D8" s="353"/>
      <c r="E8" s="354"/>
      <c r="F8" s="356"/>
      <c r="G8" s="356"/>
      <c r="H8" s="354"/>
      <c r="I8" s="354">
        <v>350</v>
      </c>
      <c r="J8" s="356"/>
      <c r="K8" s="356">
        <v>320</v>
      </c>
      <c r="L8" s="354"/>
      <c r="M8" s="354">
        <v>25</v>
      </c>
      <c r="N8" s="356"/>
      <c r="O8" s="356">
        <v>25</v>
      </c>
      <c r="P8" s="354"/>
      <c r="Q8" s="354">
        <v>45</v>
      </c>
      <c r="R8" s="356"/>
      <c r="S8" s="356">
        <v>400</v>
      </c>
      <c r="T8" s="354"/>
      <c r="U8" s="354">
        <v>375</v>
      </c>
      <c r="V8" s="356"/>
      <c r="W8" s="356">
        <v>100</v>
      </c>
      <c r="X8" s="354"/>
      <c r="Y8" s="354">
        <v>85</v>
      </c>
      <c r="Z8" s="356"/>
      <c r="AA8" s="356">
        <v>230</v>
      </c>
      <c r="AB8" s="354"/>
      <c r="AC8" s="354">
        <v>45</v>
      </c>
    </row>
    <row r="9" spans="1:29" ht="14.25" customHeight="1" x14ac:dyDescent="0.3">
      <c r="A9" s="349">
        <v>46142</v>
      </c>
      <c r="B9" s="358">
        <f t="shared" si="2"/>
        <v>62.26</v>
      </c>
      <c r="C9" s="359" t="s">
        <v>521</v>
      </c>
      <c r="D9" s="353"/>
      <c r="E9" s="354"/>
      <c r="F9" s="356"/>
      <c r="G9" s="356">
        <v>62.26</v>
      </c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46142</v>
      </c>
      <c r="B10" s="358">
        <f t="shared" si="2"/>
        <v>-185.64</v>
      </c>
      <c r="C10" s="359" t="s">
        <v>432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>
        <v>92.82</v>
      </c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>
        <v>92.82</v>
      </c>
      <c r="AC10" s="354"/>
    </row>
    <row r="11" spans="1:29" ht="14.25" customHeight="1" x14ac:dyDescent="0.3">
      <c r="A11" s="349">
        <v>46142</v>
      </c>
      <c r="B11" s="358">
        <f t="shared" si="2"/>
        <v>-127.68</v>
      </c>
      <c r="C11" s="359" t="s">
        <v>316</v>
      </c>
      <c r="D11" s="353"/>
      <c r="E11" s="354"/>
      <c r="F11" s="356"/>
      <c r="G11" s="356"/>
      <c r="H11" s="354"/>
      <c r="I11" s="354"/>
      <c r="J11" s="356"/>
      <c r="K11" s="356"/>
      <c r="L11" s="354">
        <v>63.84</v>
      </c>
      <c r="M11" s="354"/>
      <c r="N11" s="356">
        <v>63.84</v>
      </c>
      <c r="O11" s="356"/>
      <c r="P11" s="354"/>
      <c r="Q11" s="354"/>
      <c r="R11" s="356"/>
      <c r="S11" s="356"/>
      <c r="T11" s="354"/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46142</v>
      </c>
      <c r="B12" s="358">
        <f t="shared" si="2"/>
        <v>0.52</v>
      </c>
      <c r="C12" s="359" t="s">
        <v>522</v>
      </c>
      <c r="D12" s="353"/>
      <c r="E12" s="354"/>
      <c r="F12" s="356"/>
      <c r="G12" s="356">
        <v>0.52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46130</v>
      </c>
      <c r="B13" s="358">
        <f t="shared" si="2"/>
        <v>-578.57000000000005</v>
      </c>
      <c r="C13" s="359" t="s">
        <v>523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>
        <v>578.57000000000005</v>
      </c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46130</v>
      </c>
      <c r="B14" s="358">
        <f t="shared" si="2"/>
        <v>-93.71</v>
      </c>
      <c r="C14" s="359" t="s">
        <v>524</v>
      </c>
      <c r="D14" s="353"/>
      <c r="E14" s="354"/>
      <c r="F14" s="356"/>
      <c r="G14" s="356"/>
      <c r="H14" s="354">
        <v>93.71</v>
      </c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46130</v>
      </c>
      <c r="B15" s="358">
        <f t="shared" si="2"/>
        <v>-318.36</v>
      </c>
      <c r="C15" s="359" t="s">
        <v>525</v>
      </c>
      <c r="D15" s="353"/>
      <c r="E15" s="354"/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>
        <v>318.36</v>
      </c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46129</v>
      </c>
      <c r="B16" s="358">
        <f t="shared" si="2"/>
        <v>62.19</v>
      </c>
      <c r="C16" s="359" t="s">
        <v>526</v>
      </c>
      <c r="D16" s="353"/>
      <c r="E16" s="354"/>
      <c r="F16" s="356"/>
      <c r="G16" s="356">
        <v>62.19</v>
      </c>
      <c r="H16" s="354"/>
      <c r="I16" s="354"/>
      <c r="J16" s="356"/>
      <c r="K16" s="356"/>
      <c r="L16" s="354"/>
      <c r="M16" s="354"/>
      <c r="N16" s="356"/>
      <c r="O16" s="356"/>
      <c r="P16" s="354"/>
      <c r="Q16" s="354"/>
      <c r="R16" s="356"/>
      <c r="S16" s="356"/>
      <c r="T16" s="354"/>
      <c r="U16" s="354"/>
      <c r="V16" s="356"/>
      <c r="W16" s="356"/>
      <c r="X16" s="354"/>
      <c r="Y16" s="354"/>
      <c r="Z16" s="356"/>
      <c r="AA16" s="356"/>
      <c r="AB16" s="354"/>
      <c r="AC16" s="354"/>
    </row>
    <row r="17" spans="1:29" ht="14.25" customHeight="1" x14ac:dyDescent="0.3">
      <c r="A17" s="349">
        <v>46112</v>
      </c>
      <c r="B17" s="358">
        <f t="shared" si="2"/>
        <v>4309.58</v>
      </c>
      <c r="C17" s="359" t="s">
        <v>527</v>
      </c>
      <c r="D17" s="353"/>
      <c r="E17" s="354">
        <v>4309.58</v>
      </c>
      <c r="F17" s="356"/>
      <c r="G17" s="356"/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46112</v>
      </c>
      <c r="B18" s="358">
        <f t="shared" si="2"/>
        <v>2000</v>
      </c>
      <c r="C18" s="359" t="s">
        <v>528</v>
      </c>
      <c r="D18" s="353"/>
      <c r="E18" s="354"/>
      <c r="F18" s="356"/>
      <c r="G18" s="356"/>
      <c r="H18" s="354"/>
      <c r="I18" s="354">
        <v>350</v>
      </c>
      <c r="J18" s="356"/>
      <c r="K18" s="356">
        <v>320</v>
      </c>
      <c r="L18" s="354"/>
      <c r="M18" s="354">
        <v>25</v>
      </c>
      <c r="N18" s="356"/>
      <c r="O18" s="356">
        <v>25</v>
      </c>
      <c r="P18" s="354"/>
      <c r="Q18" s="354">
        <v>45</v>
      </c>
      <c r="R18" s="356"/>
      <c r="S18" s="356">
        <v>400</v>
      </c>
      <c r="T18" s="354"/>
      <c r="U18" s="354">
        <v>375</v>
      </c>
      <c r="V18" s="356"/>
      <c r="W18" s="356">
        <v>100</v>
      </c>
      <c r="X18" s="354"/>
      <c r="Y18" s="354">
        <v>85</v>
      </c>
      <c r="Z18" s="356"/>
      <c r="AA18" s="356">
        <v>230</v>
      </c>
      <c r="AB18" s="354"/>
      <c r="AC18" s="354">
        <v>45</v>
      </c>
    </row>
    <row r="19" spans="1:29" ht="14.25" customHeight="1" x14ac:dyDescent="0.3">
      <c r="A19" s="349">
        <v>46112</v>
      </c>
      <c r="B19" s="358">
        <f t="shared" si="2"/>
        <v>0.34</v>
      </c>
      <c r="C19" s="359" t="s">
        <v>522</v>
      </c>
      <c r="D19" s="353"/>
      <c r="E19" s="354"/>
      <c r="F19" s="356"/>
      <c r="G19" s="356">
        <v>0.34</v>
      </c>
      <c r="H19" s="354"/>
      <c r="I19" s="354"/>
      <c r="J19" s="356"/>
      <c r="K19" s="356"/>
      <c r="L19" s="354"/>
      <c r="M19" s="354"/>
      <c r="N19" s="356"/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46112</v>
      </c>
      <c r="B20" s="358">
        <f t="shared" si="2"/>
        <v>-1200</v>
      </c>
      <c r="C20" s="359" t="s">
        <v>529</v>
      </c>
      <c r="D20" s="353"/>
      <c r="E20" s="354"/>
      <c r="F20" s="356"/>
      <c r="G20" s="356"/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>
        <v>1200</v>
      </c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46108</v>
      </c>
      <c r="B21" s="358">
        <f t="shared" si="2"/>
        <v>68.72</v>
      </c>
      <c r="C21" s="359" t="s">
        <v>521</v>
      </c>
      <c r="D21" s="353"/>
      <c r="E21" s="354"/>
      <c r="F21" s="356"/>
      <c r="G21" s="356">
        <v>68.72</v>
      </c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/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46104</v>
      </c>
      <c r="B22" s="358">
        <f t="shared" si="2"/>
        <v>-6</v>
      </c>
      <c r="C22" s="359" t="s">
        <v>530</v>
      </c>
      <c r="D22" s="353">
        <v>6</v>
      </c>
      <c r="E22" s="354"/>
      <c r="F22" s="356"/>
      <c r="G22" s="356"/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46103</v>
      </c>
      <c r="B23" s="358">
        <f t="shared" si="2"/>
        <v>-100</v>
      </c>
      <c r="C23" s="359" t="s">
        <v>531</v>
      </c>
      <c r="D23" s="353">
        <v>100</v>
      </c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46103</v>
      </c>
      <c r="B24" s="358">
        <f t="shared" si="2"/>
        <v>-100</v>
      </c>
      <c r="C24" s="359" t="s">
        <v>532</v>
      </c>
      <c r="D24" s="353">
        <v>100</v>
      </c>
      <c r="E24" s="354"/>
      <c r="F24" s="356"/>
      <c r="G24" s="356"/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46103</v>
      </c>
      <c r="B25" s="358">
        <f t="shared" si="2"/>
        <v>-50</v>
      </c>
      <c r="C25" s="359" t="s">
        <v>533</v>
      </c>
      <c r="D25" s="353">
        <v>50</v>
      </c>
      <c r="E25" s="354"/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46103</v>
      </c>
      <c r="B26" s="358">
        <f t="shared" si="2"/>
        <v>-100</v>
      </c>
      <c r="C26" s="359" t="s">
        <v>534</v>
      </c>
      <c r="D26" s="353">
        <v>100</v>
      </c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/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46103</v>
      </c>
      <c r="B27" s="358">
        <f t="shared" si="2"/>
        <v>-100</v>
      </c>
      <c r="C27" s="359" t="s">
        <v>535</v>
      </c>
      <c r="D27" s="353">
        <v>100</v>
      </c>
      <c r="E27" s="354"/>
      <c r="F27" s="356"/>
      <c r="G27" s="356"/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46102</v>
      </c>
      <c r="B28" s="358">
        <f t="shared" si="2"/>
        <v>-300</v>
      </c>
      <c r="C28" s="359" t="s">
        <v>536</v>
      </c>
      <c r="D28" s="353">
        <v>300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46102</v>
      </c>
      <c r="B29" s="358">
        <f t="shared" si="2"/>
        <v>1384.5</v>
      </c>
      <c r="C29" s="359" t="s">
        <v>537</v>
      </c>
      <c r="D29" s="353"/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>
        <v>-1384.5</v>
      </c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46094</v>
      </c>
      <c r="B30" s="358">
        <f t="shared" si="2"/>
        <v>55.66</v>
      </c>
      <c r="C30" s="359" t="s">
        <v>526</v>
      </c>
      <c r="D30" s="353"/>
      <c r="E30" s="354"/>
      <c r="F30" s="356"/>
      <c r="G30" s="356">
        <v>55.66</v>
      </c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46090</v>
      </c>
      <c r="B31" s="358">
        <f t="shared" si="2"/>
        <v>-380</v>
      </c>
      <c r="C31" s="359" t="s">
        <v>538</v>
      </c>
      <c r="D31" s="353"/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>
        <v>380</v>
      </c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46083</v>
      </c>
      <c r="B32" s="358">
        <f t="shared" si="2"/>
        <v>-185.64</v>
      </c>
      <c r="C32" s="359" t="s">
        <v>432</v>
      </c>
      <c r="D32" s="353"/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>
        <v>92.82</v>
      </c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>
        <v>92.82</v>
      </c>
      <c r="AC32" s="354"/>
    </row>
    <row r="33" spans="1:29" ht="14.25" customHeight="1" x14ac:dyDescent="0.3">
      <c r="A33" s="349">
        <v>46081</v>
      </c>
      <c r="B33" s="358">
        <f t="shared" si="2"/>
        <v>3764.91</v>
      </c>
      <c r="C33" s="359" t="s">
        <v>434</v>
      </c>
      <c r="D33" s="353"/>
      <c r="E33" s="354">
        <v>3764.91</v>
      </c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46081</v>
      </c>
      <c r="B34" s="358">
        <f t="shared" si="2"/>
        <v>2000</v>
      </c>
      <c r="C34" s="359" t="s">
        <v>539</v>
      </c>
      <c r="D34" s="353"/>
      <c r="E34" s="354"/>
      <c r="F34" s="356"/>
      <c r="G34" s="356"/>
      <c r="H34" s="354"/>
      <c r="I34" s="354">
        <v>350</v>
      </c>
      <c r="J34" s="356"/>
      <c r="K34" s="356">
        <v>320</v>
      </c>
      <c r="L34" s="354"/>
      <c r="M34" s="354">
        <v>25</v>
      </c>
      <c r="N34" s="356"/>
      <c r="O34" s="356">
        <v>25</v>
      </c>
      <c r="P34" s="354"/>
      <c r="Q34" s="354">
        <v>45</v>
      </c>
      <c r="R34" s="356"/>
      <c r="S34" s="356">
        <v>400</v>
      </c>
      <c r="T34" s="354"/>
      <c r="U34" s="354">
        <v>375</v>
      </c>
      <c r="V34" s="356"/>
      <c r="W34" s="356">
        <v>100</v>
      </c>
      <c r="X34" s="354"/>
      <c r="Y34" s="354">
        <v>85</v>
      </c>
      <c r="Z34" s="356"/>
      <c r="AA34" s="356">
        <v>230</v>
      </c>
      <c r="AB34" s="354"/>
      <c r="AC34" s="354">
        <v>45</v>
      </c>
    </row>
    <row r="35" spans="1:29" ht="14.25" customHeight="1" x14ac:dyDescent="0.3">
      <c r="A35" s="349">
        <v>46081</v>
      </c>
      <c r="B35" s="358">
        <f t="shared" si="2"/>
        <v>0.23</v>
      </c>
      <c r="C35" s="359" t="s">
        <v>522</v>
      </c>
      <c r="D35" s="353"/>
      <c r="E35" s="354"/>
      <c r="F35" s="356"/>
      <c r="G35" s="356">
        <v>0.23</v>
      </c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46070</v>
      </c>
      <c r="B36" s="358">
        <f t="shared" si="2"/>
        <v>-1920</v>
      </c>
      <c r="C36" s="359" t="s">
        <v>540</v>
      </c>
      <c r="D36" s="353"/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>
        <v>1920</v>
      </c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46069</v>
      </c>
      <c r="B37" s="358">
        <f t="shared" si="2"/>
        <v>-243.8</v>
      </c>
      <c r="C37" s="359" t="s">
        <v>540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/>
      <c r="S37" s="356"/>
      <c r="T37" s="354">
        <v>243.8</v>
      </c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46068</v>
      </c>
      <c r="B38" s="358">
        <f t="shared" si="2"/>
        <v>63.46</v>
      </c>
      <c r="C38" s="359" t="s">
        <v>526</v>
      </c>
      <c r="D38" s="353"/>
      <c r="E38" s="354"/>
      <c r="F38" s="356"/>
      <c r="G38" s="356">
        <v>63.46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46067</v>
      </c>
      <c r="B39" s="358">
        <f t="shared" si="2"/>
        <v>-1007.99</v>
      </c>
      <c r="C39" s="359" t="s">
        <v>541</v>
      </c>
      <c r="D39" s="353">
        <v>1007.99</v>
      </c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46063</v>
      </c>
      <c r="B40" s="358">
        <f t="shared" si="2"/>
        <v>-1276.4000000000001</v>
      </c>
      <c r="C40" s="359" t="s">
        <v>542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/>
      <c r="Q40" s="354"/>
      <c r="R40" s="356"/>
      <c r="S40" s="356"/>
      <c r="T40" s="354"/>
      <c r="U40" s="354"/>
      <c r="V40" s="356"/>
      <c r="W40" s="356"/>
      <c r="X40" s="354"/>
      <c r="Y40" s="354"/>
      <c r="Z40" s="356">
        <v>1276.4000000000001</v>
      </c>
      <c r="AA40" s="356"/>
      <c r="AB40" s="354"/>
      <c r="AC40" s="354"/>
    </row>
    <row r="41" spans="1:29" ht="14.25" customHeight="1" x14ac:dyDescent="0.3">
      <c r="A41" s="349">
        <v>46063</v>
      </c>
      <c r="B41" s="358">
        <f t="shared" si="2"/>
        <v>-955</v>
      </c>
      <c r="C41" s="359" t="s">
        <v>543</v>
      </c>
      <c r="D41" s="353"/>
      <c r="E41" s="354"/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>
        <v>955</v>
      </c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46063</v>
      </c>
      <c r="B42" s="358">
        <f t="shared" si="2"/>
        <v>59.19</v>
      </c>
      <c r="C42" s="359" t="s">
        <v>521</v>
      </c>
      <c r="D42" s="353"/>
      <c r="E42" s="354"/>
      <c r="F42" s="356"/>
      <c r="G42" s="356">
        <v>59.19</v>
      </c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/>
      <c r="S42" s="356"/>
      <c r="T42" s="354"/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46061</v>
      </c>
      <c r="B43" s="358">
        <f t="shared" si="2"/>
        <v>-2203.44</v>
      </c>
      <c r="C43" s="359" t="s">
        <v>540</v>
      </c>
      <c r="D43" s="353"/>
      <c r="E43" s="354"/>
      <c r="F43" s="356"/>
      <c r="G43" s="356"/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>
        <v>2203.44</v>
      </c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46061</v>
      </c>
      <c r="B44" s="358">
        <f t="shared" si="2"/>
        <v>-831.92</v>
      </c>
      <c r="C44" s="359" t="s">
        <v>544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>
        <v>831.92</v>
      </c>
      <c r="S44" s="356"/>
      <c r="T44" s="354"/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46055</v>
      </c>
      <c r="B45" s="358">
        <f t="shared" si="2"/>
        <v>-900</v>
      </c>
      <c r="C45" s="359" t="s">
        <v>529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900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46053</v>
      </c>
      <c r="B46" s="358">
        <f t="shared" si="2"/>
        <v>3194.64</v>
      </c>
      <c r="C46" s="359" t="s">
        <v>471</v>
      </c>
      <c r="D46" s="353"/>
      <c r="E46" s="354">
        <v>3194.64</v>
      </c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46053</v>
      </c>
      <c r="B47" s="358">
        <f t="shared" si="2"/>
        <v>2000</v>
      </c>
      <c r="C47" s="359" t="s">
        <v>545</v>
      </c>
      <c r="D47" s="353"/>
      <c r="E47" s="354"/>
      <c r="F47" s="356"/>
      <c r="G47" s="356"/>
      <c r="H47" s="354"/>
      <c r="I47" s="354">
        <v>350</v>
      </c>
      <c r="J47" s="356"/>
      <c r="K47" s="356">
        <v>320</v>
      </c>
      <c r="L47" s="354"/>
      <c r="M47" s="354">
        <v>25</v>
      </c>
      <c r="N47" s="356"/>
      <c r="O47" s="356">
        <v>25</v>
      </c>
      <c r="P47" s="354"/>
      <c r="Q47" s="354">
        <v>45</v>
      </c>
      <c r="R47" s="356"/>
      <c r="S47" s="356">
        <v>400</v>
      </c>
      <c r="T47" s="354"/>
      <c r="U47" s="354">
        <v>375</v>
      </c>
      <c r="V47" s="356"/>
      <c r="W47" s="356">
        <v>100</v>
      </c>
      <c r="X47" s="354"/>
      <c r="Y47" s="354">
        <v>85</v>
      </c>
      <c r="Z47" s="356"/>
      <c r="AA47" s="356">
        <v>230</v>
      </c>
      <c r="AB47" s="354"/>
      <c r="AC47" s="354">
        <v>45</v>
      </c>
    </row>
    <row r="48" spans="1:29" ht="14.25" customHeight="1" x14ac:dyDescent="0.3">
      <c r="A48" s="349">
        <v>46053</v>
      </c>
      <c r="B48" s="358">
        <f t="shared" si="2"/>
        <v>0.38</v>
      </c>
      <c r="C48" s="359" t="s">
        <v>522</v>
      </c>
      <c r="D48" s="353"/>
      <c r="E48" s="354"/>
      <c r="F48" s="356"/>
      <c r="G48" s="356">
        <v>0.38</v>
      </c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/>
      <c r="AA48" s="356"/>
      <c r="AB48" s="354"/>
      <c r="AC48" s="354"/>
    </row>
    <row r="49" spans="1:29" ht="14.25" customHeight="1" x14ac:dyDescent="0.3">
      <c r="A49" s="349">
        <v>46053</v>
      </c>
      <c r="B49" s="358">
        <f t="shared" si="2"/>
        <v>54.55</v>
      </c>
      <c r="C49" s="359" t="s">
        <v>526</v>
      </c>
      <c r="D49" s="353"/>
      <c r="E49" s="354"/>
      <c r="F49" s="356"/>
      <c r="G49" s="356">
        <v>54.55</v>
      </c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46048</v>
      </c>
      <c r="B50" s="358">
        <f t="shared" si="2"/>
        <v>-583</v>
      </c>
      <c r="C50" s="359" t="s">
        <v>546</v>
      </c>
      <c r="D50" s="353">
        <v>583</v>
      </c>
      <c r="E50" s="354"/>
      <c r="F50" s="356"/>
      <c r="G50" s="356"/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46044</v>
      </c>
      <c r="B51" s="358">
        <f t="shared" si="2"/>
        <v>-126.24</v>
      </c>
      <c r="C51" s="359" t="s">
        <v>316</v>
      </c>
      <c r="D51" s="353"/>
      <c r="E51" s="354"/>
      <c r="F51" s="356"/>
      <c r="G51" s="356"/>
      <c r="H51" s="354"/>
      <c r="I51" s="354"/>
      <c r="J51" s="356"/>
      <c r="K51" s="356"/>
      <c r="L51" s="354">
        <v>63.12</v>
      </c>
      <c r="M51" s="354"/>
      <c r="N51" s="356">
        <v>63.12</v>
      </c>
      <c r="O51" s="356"/>
      <c r="P51" s="354"/>
      <c r="Q51" s="354"/>
      <c r="R51" s="356"/>
      <c r="S51" s="356"/>
      <c r="T51" s="354"/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46043</v>
      </c>
      <c r="B52" s="358">
        <f t="shared" si="2"/>
        <v>-100</v>
      </c>
      <c r="C52" s="359" t="s">
        <v>547</v>
      </c>
      <c r="D52" s="353"/>
      <c r="E52" s="354"/>
      <c r="F52" s="356"/>
      <c r="G52" s="356"/>
      <c r="H52" s="354">
        <v>100</v>
      </c>
      <c r="I52" s="354"/>
      <c r="J52" s="356"/>
      <c r="K52" s="356"/>
      <c r="L52" s="354"/>
      <c r="M52" s="354"/>
      <c r="N52" s="356"/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46043</v>
      </c>
      <c r="B53" s="358">
        <f t="shared" si="2"/>
        <v>-2724</v>
      </c>
      <c r="C53" s="359" t="s">
        <v>548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>
        <v>2724</v>
      </c>
      <c r="S53" s="356"/>
      <c r="T53" s="354"/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46038</v>
      </c>
      <c r="B54" s="358">
        <f t="shared" si="2"/>
        <v>55.69</v>
      </c>
      <c r="C54" s="359" t="s">
        <v>526</v>
      </c>
      <c r="D54" s="353"/>
      <c r="E54" s="354"/>
      <c r="F54" s="356"/>
      <c r="G54" s="356">
        <v>55.69</v>
      </c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46030</v>
      </c>
      <c r="B55" s="358">
        <f t="shared" si="2"/>
        <v>1049.3699999999999</v>
      </c>
      <c r="C55" s="351" t="s">
        <v>549</v>
      </c>
      <c r="D55" s="353"/>
      <c r="E55" s="354">
        <v>1049.3699999999999</v>
      </c>
      <c r="F55" s="356"/>
      <c r="G55" s="356"/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46027</v>
      </c>
      <c r="B56" s="358">
        <f t="shared" si="2"/>
        <v>-113.94</v>
      </c>
      <c r="C56" s="359" t="s">
        <v>550</v>
      </c>
      <c r="D56" s="353"/>
      <c r="E56" s="354"/>
      <c r="F56" s="356"/>
      <c r="G56" s="356"/>
      <c r="H56" s="354">
        <v>113.94</v>
      </c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46027</v>
      </c>
      <c r="B57" s="358">
        <f t="shared" si="2"/>
        <v>-622.1</v>
      </c>
      <c r="C57" s="359" t="s">
        <v>540</v>
      </c>
      <c r="D57" s="353"/>
      <c r="E57" s="354"/>
      <c r="F57" s="356"/>
      <c r="G57" s="356"/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>
        <v>622.1</v>
      </c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44562</v>
      </c>
      <c r="B58" s="358">
        <f t="shared" si="2"/>
        <v>12240.49</v>
      </c>
      <c r="C58" s="359" t="s">
        <v>551</v>
      </c>
      <c r="D58" s="353"/>
      <c r="E58" s="354">
        <v>1710.49</v>
      </c>
      <c r="F58" s="356"/>
      <c r="G58" s="356">
        <v>500</v>
      </c>
      <c r="H58" s="354"/>
      <c r="I58" s="354">
        <v>2000</v>
      </c>
      <c r="J58" s="356"/>
      <c r="K58" s="356">
        <v>1000</v>
      </c>
      <c r="L58" s="354"/>
      <c r="M58" s="354">
        <v>65</v>
      </c>
      <c r="N58" s="356"/>
      <c r="O58" s="356">
        <v>65</v>
      </c>
      <c r="P58" s="354"/>
      <c r="Q58" s="354">
        <v>100</v>
      </c>
      <c r="R58" s="356"/>
      <c r="S58" s="356">
        <v>2000</v>
      </c>
      <c r="T58" s="354"/>
      <c r="U58" s="354">
        <v>2500</v>
      </c>
      <c r="V58" s="356"/>
      <c r="W58" s="356">
        <v>500</v>
      </c>
      <c r="X58" s="354"/>
      <c r="Y58" s="354">
        <v>200</v>
      </c>
      <c r="Z58" s="356"/>
      <c r="AA58" s="356">
        <v>1500</v>
      </c>
      <c r="AB58" s="354"/>
      <c r="AC58" s="354">
        <v>100</v>
      </c>
    </row>
    <row r="59" spans="1:29" ht="14.25" customHeight="1" x14ac:dyDescent="0.3"/>
    <row r="60" spans="1:29" ht="14.25" customHeight="1" x14ac:dyDescent="0.3"/>
    <row r="61" spans="1:29" ht="14.25" customHeight="1" x14ac:dyDescent="0.3"/>
    <row r="62" spans="1:29" ht="14.25" customHeight="1" x14ac:dyDescent="0.3"/>
    <row r="63" spans="1:29" ht="14.25" customHeight="1" x14ac:dyDescent="0.3"/>
    <row r="64" spans="1:2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552</v>
      </c>
      <c r="E2" s="25" t="s">
        <v>553</v>
      </c>
      <c r="M2" s="12"/>
      <c r="N2" s="122"/>
      <c r="O2" s="122"/>
      <c r="P2" s="122"/>
      <c r="Q2" s="122"/>
    </row>
    <row r="3" spans="1:17" ht="14.25" customHeight="1" x14ac:dyDescent="0.3">
      <c r="A3" s="92" t="s">
        <v>542</v>
      </c>
      <c r="B3" s="23">
        <v>2700</v>
      </c>
      <c r="C3" s="92" t="s">
        <v>554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555</v>
      </c>
      <c r="B4" s="23">
        <v>780</v>
      </c>
      <c r="C4" s="92" t="s">
        <v>554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556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432</v>
      </c>
      <c r="B6" s="23">
        <v>90</v>
      </c>
      <c r="C6" s="92" t="s">
        <v>557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558</v>
      </c>
      <c r="B7" s="23">
        <v>60</v>
      </c>
      <c r="C7" s="92" t="s">
        <v>559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560</v>
      </c>
      <c r="B11" s="23">
        <v>100</v>
      </c>
      <c r="C11" s="92" t="s">
        <v>559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561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562</v>
      </c>
      <c r="B16" s="23">
        <v>800</v>
      </c>
      <c r="C16" s="92" t="s">
        <v>559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563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564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workbookViewId="0">
      <pane ySplit="10" topLeftCell="A11" activePane="bottomLeft" state="frozen"/>
      <selection pane="bottomLeft" activeCell="B12" sqref="B1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565</v>
      </c>
      <c r="B1" s="361">
        <f>SUM(D1:D3)</f>
        <v>284749.59999999998</v>
      </c>
      <c r="C1" s="362" t="s">
        <v>566</v>
      </c>
      <c r="D1" s="363">
        <v>162500</v>
      </c>
      <c r="E1" s="364" t="s">
        <v>567</v>
      </c>
      <c r="F1" s="365" t="s">
        <v>568</v>
      </c>
      <c r="G1" s="365" t="s">
        <v>569</v>
      </c>
      <c r="H1" s="365" t="s">
        <v>570</v>
      </c>
      <c r="I1" s="361" t="s">
        <v>571</v>
      </c>
      <c r="J1" s="364" t="s">
        <v>572</v>
      </c>
      <c r="K1" s="365" t="s">
        <v>573</v>
      </c>
      <c r="L1" s="361" t="s">
        <v>254</v>
      </c>
      <c r="M1" s="553" t="s">
        <v>574</v>
      </c>
      <c r="N1" s="540"/>
      <c r="Q1" s="25"/>
      <c r="R1" s="25"/>
      <c r="S1" s="25"/>
    </row>
    <row r="2" spans="1:19" ht="14.4" x14ac:dyDescent="0.3">
      <c r="A2" s="366" t="s">
        <v>575</v>
      </c>
      <c r="B2" s="367">
        <v>0.43</v>
      </c>
      <c r="C2" s="368" t="s">
        <v>576</v>
      </c>
      <c r="D2" s="369">
        <v>104249.60000000001</v>
      </c>
      <c r="E2" s="370" t="s">
        <v>577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578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579</v>
      </c>
      <c r="N2" s="375">
        <f>'Combined Retirement'!N1</f>
        <v>0.2043592007550798</v>
      </c>
      <c r="Q2" s="25"/>
      <c r="R2" s="25"/>
      <c r="S2" s="25"/>
    </row>
    <row r="3" spans="1:19" ht="14.4" x14ac:dyDescent="0.3">
      <c r="A3" s="376" t="s">
        <v>580</v>
      </c>
      <c r="B3" s="377">
        <f>B1*(1+B2)</f>
        <v>407191.92799999996</v>
      </c>
      <c r="C3" s="378" t="s">
        <v>581</v>
      </c>
      <c r="D3" s="379">
        <v>18000</v>
      </c>
      <c r="E3" s="380" t="s">
        <v>582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583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584</v>
      </c>
      <c r="N3" s="384">
        <f>'Combined Retirement'!R1</f>
        <v>83213.416959999988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585</v>
      </c>
      <c r="C5" s="386" t="s">
        <v>586</v>
      </c>
      <c r="D5" s="386" t="s">
        <v>587</v>
      </c>
      <c r="E5" s="361" t="s">
        <v>588</v>
      </c>
      <c r="F5" s="387" t="s">
        <v>589</v>
      </c>
      <c r="G5" s="388" t="s">
        <v>590</v>
      </c>
      <c r="H5" s="23"/>
      <c r="I5" s="23"/>
      <c r="J5" s="23"/>
      <c r="K5" s="23"/>
      <c r="L5" s="23"/>
      <c r="M5" s="389" t="s">
        <v>591</v>
      </c>
      <c r="N5" s="365">
        <f>N11</f>
        <v>33932.660666666663</v>
      </c>
      <c r="O5" s="390">
        <f t="shared" ref="O5:O7" si="0">N5*12</f>
        <v>407191.92799999996</v>
      </c>
      <c r="P5" s="25"/>
      <c r="Q5" s="25"/>
      <c r="R5" s="25"/>
      <c r="S5" s="25"/>
    </row>
    <row r="6" spans="1:19" ht="14.4" x14ac:dyDescent="0.3">
      <c r="A6" s="366" t="s">
        <v>592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0</v>
      </c>
      <c r="F6" s="395" t="e">
        <f ca="1">'Isaac 401k'!D4</f>
        <v>#N/A</v>
      </c>
      <c r="G6" s="396" t="e">
        <f ca="1">(F6-B9)/365.25</f>
        <v>#N/A</v>
      </c>
      <c r="H6" s="23"/>
      <c r="I6" s="23"/>
      <c r="J6" s="553" t="s">
        <v>593</v>
      </c>
      <c r="K6" s="540"/>
      <c r="L6" s="23"/>
      <c r="M6" s="397" t="s">
        <v>594</v>
      </c>
      <c r="N6" s="373">
        <f>N3/12</f>
        <v>6934.4514133333323</v>
      </c>
      <c r="O6" s="398">
        <f t="shared" si="0"/>
        <v>83213.416959999988</v>
      </c>
      <c r="P6" s="25"/>
      <c r="Q6" s="25"/>
      <c r="R6" s="25"/>
      <c r="S6" s="25"/>
    </row>
    <row r="7" spans="1:19" ht="14.4" x14ac:dyDescent="0.3">
      <c r="A7" s="376" t="s">
        <v>595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0</v>
      </c>
      <c r="F7" s="403" t="e">
        <f ca="1">'Lorri 401b'!D4</f>
        <v>#N/A</v>
      </c>
      <c r="G7" s="404" t="e">
        <f ca="1">(F7-C9)/365.25</f>
        <v>#N/A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596</v>
      </c>
      <c r="N7" s="383">
        <f>N5-N6</f>
        <v>26998.209253333331</v>
      </c>
      <c r="O7" s="408">
        <f t="shared" si="0"/>
        <v>323978.51103999995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5139065.3903594818</v>
      </c>
      <c r="K9" s="25">
        <f t="shared" si="1"/>
        <v>8807967.2271666955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597</v>
      </c>
      <c r="C10" s="11" t="s">
        <v>598</v>
      </c>
      <c r="E10" s="25" t="s">
        <v>566</v>
      </c>
      <c r="F10" s="25" t="s">
        <v>578</v>
      </c>
      <c r="G10" s="25" t="s">
        <v>583</v>
      </c>
      <c r="H10" s="25" t="s">
        <v>599</v>
      </c>
      <c r="I10" s="25" t="s">
        <v>600</v>
      </c>
      <c r="J10" s="25" t="s">
        <v>601</v>
      </c>
      <c r="K10" s="25" t="s">
        <v>602</v>
      </c>
      <c r="L10" s="25"/>
      <c r="N10" s="25" t="s">
        <v>603</v>
      </c>
      <c r="O10" s="25" t="s">
        <v>604</v>
      </c>
      <c r="P10" s="25" t="s">
        <v>605</v>
      </c>
      <c r="Q10" s="25" t="s">
        <v>606</v>
      </c>
      <c r="R10" s="25" t="s">
        <v>607</v>
      </c>
      <c r="S10" s="25" t="s">
        <v>608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25967.835205236315</v>
      </c>
      <c r="K11" s="25">
        <f t="shared" ref="K11:K265" si="4">IF(C11&lt;59.5,0,IF(C11&lt;$B$7,0,P11*$K$7))</f>
        <v>0</v>
      </c>
      <c r="L11" s="25"/>
      <c r="N11" s="25">
        <f>'Combined Retirement'!$C$18/12</f>
        <v>33932.660666666663</v>
      </c>
      <c r="O11" s="25">
        <f t="shared" ref="O11:O265" si="5">SUM(E11:I11)</f>
        <v>7964.8254614303487</v>
      </c>
      <c r="P11" s="25">
        <f t="shared" ref="P11:P265" si="6">N11-O11</f>
        <v>25967.835205236315</v>
      </c>
      <c r="Q11" s="25">
        <f t="array" aca="1" ref="Q11" ca="1">INDEX('Isaac 401k'!L:L,MATCH('Retirement Calculator'!A11,'Isaac 401k'!N:N,0),0)</f>
        <v>3085246.8265655967</v>
      </c>
      <c r="R11" s="25">
        <f t="array" aca="1" ref="R11" ca="1">INDEX('Lorri 401b'!L:L,MATCH('Retirement Calculator'!A11,'Lorri 401b'!N:N,0),0)</f>
        <v>3303522.6486768862</v>
      </c>
      <c r="S11" s="25">
        <f t="shared" ref="S11:S265" ca="1" si="7">SUM(Q11:R11)</f>
        <v>6388769.4752424825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25967.835205236315</v>
      </c>
      <c r="K12" s="25">
        <f t="shared" si="4"/>
        <v>0</v>
      </c>
      <c r="L12" s="25"/>
      <c r="N12" s="25">
        <f>'Combined Retirement'!$C$18/12</f>
        <v>33932.660666666663</v>
      </c>
      <c r="O12" s="25">
        <f t="shared" si="5"/>
        <v>7964.8254614303487</v>
      </c>
      <c r="P12" s="25">
        <f t="shared" si="6"/>
        <v>25967.835205236315</v>
      </c>
      <c r="Q12" s="25">
        <f t="array" aca="1" ref="Q12" ca="1">INDEX('Isaac 401k'!L:L,MATCH('Retirement Calculator'!A12,'Isaac 401k'!N:N,0),0)</f>
        <v>3072025.987157695</v>
      </c>
      <c r="R12" s="25">
        <f t="array" aca="1" ref="R12" ca="1">INDEX('Lorri 401b'!L:L,MATCH('Retirement Calculator'!A12,'Lorri 401b'!N:N,0),0)</f>
        <v>3317287.3263797066</v>
      </c>
      <c r="S12" s="25">
        <f t="shared" ca="1" si="7"/>
        <v>6389313.3135374021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25967.835205236315</v>
      </c>
      <c r="K13" s="25">
        <f t="shared" si="4"/>
        <v>0</v>
      </c>
      <c r="L13" s="25"/>
      <c r="N13" s="25">
        <f>'Combined Retirement'!$C$18/12</f>
        <v>33932.660666666663</v>
      </c>
      <c r="O13" s="25">
        <f t="shared" si="5"/>
        <v>7964.8254614303487</v>
      </c>
      <c r="P13" s="25">
        <f t="shared" si="6"/>
        <v>25967.835205236315</v>
      </c>
      <c r="Q13" s="25">
        <f t="array" aca="1" ref="Q13" ca="1">INDEX('Isaac 401k'!L:L,MATCH('Retirement Calculator'!A13,'Isaac 401k'!N:N,0),0)</f>
        <v>3058750.0609189272</v>
      </c>
      <c r="R13" s="25">
        <f t="array" aca="1" ref="R13" ca="1">INDEX('Lorri 401b'!L:L,MATCH('Retirement Calculator'!A13,'Lorri 401b'!N:N,0),0)</f>
        <v>3331109.3569062888</v>
      </c>
      <c r="S13" s="25">
        <f t="shared" ca="1" si="7"/>
        <v>6389859.4178252164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25967.835205236315</v>
      </c>
      <c r="K14" s="25">
        <f t="shared" si="4"/>
        <v>0</v>
      </c>
      <c r="L14" s="25"/>
      <c r="N14" s="25">
        <f>'Combined Retirement'!$C$18/12</f>
        <v>33932.660666666663</v>
      </c>
      <c r="O14" s="25">
        <f t="shared" si="5"/>
        <v>7964.8254614303487</v>
      </c>
      <c r="P14" s="25">
        <f t="shared" si="6"/>
        <v>25967.835205236315</v>
      </c>
      <c r="Q14" s="25">
        <f t="array" aca="1" ref="Q14" ca="1">INDEX('Isaac 401k'!L:L,MATCH('Retirement Calculator'!A14,'Isaac 401k'!N:N,0),0)</f>
        <v>3045418.8183208313</v>
      </c>
      <c r="R14" s="25">
        <f t="array" aca="1" ref="R14" ca="1">INDEX('Lorri 401b'!L:L,MATCH('Retirement Calculator'!A14,'Lorri 401b'!N:N,0),0)</f>
        <v>3344988.9792267317</v>
      </c>
      <c r="S14" s="25">
        <f t="shared" ca="1" si="7"/>
        <v>6390407.797547563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25967.835205236315</v>
      </c>
      <c r="K15" s="25">
        <f t="shared" si="4"/>
        <v>0</v>
      </c>
      <c r="L15" s="25"/>
      <c r="N15" s="25">
        <f>'Combined Retirement'!$C$18/12</f>
        <v>33932.660666666663</v>
      </c>
      <c r="O15" s="25">
        <f t="shared" si="5"/>
        <v>7964.8254614303487</v>
      </c>
      <c r="P15" s="25">
        <f t="shared" si="6"/>
        <v>25967.835205236315</v>
      </c>
      <c r="Q15" s="25">
        <f t="array" aca="1" ref="Q15" ca="1">INDEX('Isaac 401k'!L:L,MATCH('Retirement Calculator'!A15,'Isaac 401k'!N:N,0),0)</f>
        <v>3032032.0288785766</v>
      </c>
      <c r="R15" s="25">
        <f t="array" aca="1" ref="R15" ca="1">INDEX('Lorri 401b'!L:L,MATCH('Retirement Calculator'!A15,'Lorri 401b'!N:N,0),0)</f>
        <v>3358926.433306843</v>
      </c>
      <c r="S15" s="25">
        <f t="shared" ca="1" si="7"/>
        <v>6390958.4621854201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25967.835205236315</v>
      </c>
      <c r="K16" s="25">
        <f t="shared" si="4"/>
        <v>0</v>
      </c>
      <c r="L16" s="25"/>
      <c r="N16" s="25">
        <f>'Combined Retirement'!$C$18/12</f>
        <v>33932.660666666663</v>
      </c>
      <c r="O16" s="25">
        <f t="shared" si="5"/>
        <v>7964.8254614303487</v>
      </c>
      <c r="P16" s="25">
        <f t="shared" si="6"/>
        <v>25967.835205236315</v>
      </c>
      <c r="Q16" s="25">
        <f t="array" aca="1" ref="Q16" ca="1">INDEX('Isaac 401k'!L:L,MATCH('Retirement Calculator'!A16,'Isaac 401k'!N:N,0),0)</f>
        <v>3018589.4611469791</v>
      </c>
      <c r="R16" s="25">
        <f t="array" aca="1" ref="R16" ca="1">INDEX('Lorri 401b'!L:L,MATCH('Retirement Calculator'!A16,'Lorri 401b'!N:N,0),0)</f>
        <v>3372921.9601122881</v>
      </c>
      <c r="S16" s="25">
        <f t="shared" ca="1" si="7"/>
        <v>6391511.4212592673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25967.835205236315</v>
      </c>
      <c r="K17" s="25">
        <f t="shared" si="4"/>
        <v>0</v>
      </c>
      <c r="L17" s="25"/>
      <c r="N17" s="25">
        <f>'Combined Retirement'!$C$18/12</f>
        <v>33932.660666666663</v>
      </c>
      <c r="O17" s="25">
        <f t="shared" si="5"/>
        <v>7964.8254614303487</v>
      </c>
      <c r="P17" s="25">
        <f t="shared" si="6"/>
        <v>25967.835205236315</v>
      </c>
      <c r="Q17" s="25">
        <f t="array" aca="1" ref="Q17" ca="1">INDEX('Isaac 401k'!L:L,MATCH('Retirement Calculator'!A17,'Isaac 401k'!N:N,0),0)</f>
        <v>3005090.8827164997</v>
      </c>
      <c r="R17" s="25">
        <f t="array" aca="1" ref="R17" ca="1">INDEX('Lorri 401b'!L:L,MATCH('Retirement Calculator'!A17,'Lorri 401b'!N:N,0),0)</f>
        <v>3386975.8016127562</v>
      </c>
      <c r="S17" s="25">
        <f t="shared" ca="1" si="7"/>
        <v>6392066.6843292564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25967.835205236315</v>
      </c>
      <c r="K18" s="25">
        <f t="shared" si="4"/>
        <v>0</v>
      </c>
      <c r="L18" s="25"/>
      <c r="N18" s="25">
        <f>'Combined Retirement'!$C$18/12</f>
        <v>33932.660666666663</v>
      </c>
      <c r="O18" s="25">
        <f t="shared" si="5"/>
        <v>7964.8254614303487</v>
      </c>
      <c r="P18" s="25">
        <f t="shared" si="6"/>
        <v>25967.835205236315</v>
      </c>
      <c r="Q18" s="25">
        <f t="array" aca="1" ref="Q18" ca="1">INDEX('Isaac 401k'!L:L,MATCH('Retirement Calculator'!A18,'Isaac 401k'!N:N,0),0)</f>
        <v>2991536.0602092268</v>
      </c>
      <c r="R18" s="25">
        <f t="array" aca="1" ref="R18" ca="1">INDEX('Lorri 401b'!L:L,MATCH('Retirement Calculator'!A18,'Lorri 401b'!N:N,0),0)</f>
        <v>3401088.2007861426</v>
      </c>
      <c r="S18" s="25">
        <f t="shared" ca="1" si="7"/>
        <v>6392624.2609953694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25967.835205236315</v>
      </c>
      <c r="K19" s="25">
        <f t="shared" si="4"/>
        <v>0</v>
      </c>
      <c r="L19" s="25"/>
      <c r="N19" s="25">
        <f>'Combined Retirement'!$C$18/12</f>
        <v>33932.660666666663</v>
      </c>
      <c r="O19" s="25">
        <f t="shared" si="5"/>
        <v>7964.8254614303487</v>
      </c>
      <c r="P19" s="25">
        <f t="shared" si="6"/>
        <v>25967.835205236315</v>
      </c>
      <c r="Q19" s="25">
        <f t="array" aca="1" ref="Q19" ca="1">INDEX('Isaac 401k'!L:L,MATCH('Retirement Calculator'!A19,'Isaac 401k'!N:N,0),0)</f>
        <v>2977924.7592748404</v>
      </c>
      <c r="R19" s="25">
        <f t="array" aca="1" ref="R19" ca="1">INDEX('Lorri 401b'!L:L,MATCH('Retirement Calculator'!A19,'Lorri 401b'!N:N,0),0)</f>
        <v>3415259.4016227517</v>
      </c>
      <c r="S19" s="25">
        <f t="shared" ca="1" si="7"/>
        <v>6393184.1608975921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25967.835205236315</v>
      </c>
      <c r="K20" s="25">
        <f t="shared" si="4"/>
        <v>0</v>
      </c>
      <c r="L20" s="25"/>
      <c r="N20" s="25">
        <f>'Combined Retirement'!$C$18/12</f>
        <v>33932.660666666663</v>
      </c>
      <c r="O20" s="25">
        <f t="shared" si="5"/>
        <v>7964.8254614303487</v>
      </c>
      <c r="P20" s="25">
        <f t="shared" si="6"/>
        <v>25967.835205236315</v>
      </c>
      <c r="Q20" s="25">
        <f t="array" aca="1" ref="Q20" ca="1">INDEX('Isaac 401k'!L:L,MATCH('Retirement Calculator'!A20,'Isaac 401k'!N:N,0),0)</f>
        <v>2964256.7445865604</v>
      </c>
      <c r="R20" s="25">
        <f t="array" aca="1" ref="R20" ca="1">INDEX('Lorri 401b'!L:L,MATCH('Retirement Calculator'!A20,'Lorri 401b'!N:N,0),0)</f>
        <v>3429489.6491295132</v>
      </c>
      <c r="S20" s="25">
        <f t="shared" ca="1" si="7"/>
        <v>6393746.3937160736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25967.835205236315</v>
      </c>
      <c r="K21" s="25">
        <f t="shared" si="4"/>
        <v>0</v>
      </c>
      <c r="L21" s="25"/>
      <c r="N21" s="25">
        <f>'Combined Retirement'!$C$18/12</f>
        <v>33932.660666666663</v>
      </c>
      <c r="O21" s="25">
        <f t="shared" si="5"/>
        <v>7964.8254614303487</v>
      </c>
      <c r="P21" s="25">
        <f t="shared" si="6"/>
        <v>25967.835205236315</v>
      </c>
      <c r="Q21" s="25">
        <f t="array" aca="1" ref="Q21" ca="1">INDEX('Isaac 401k'!L:L,MATCH('Retirement Calculator'!A21,'Isaac 401k'!N:N,0),0)</f>
        <v>2950531.7798370793</v>
      </c>
      <c r="R21" s="25">
        <f t="array" aca="1" ref="R21" ca="1">INDEX('Lorri 401b'!L:L,MATCH('Retirement Calculator'!A21,'Lorri 401b'!N:N,0),0)</f>
        <v>3443779.1893342193</v>
      </c>
      <c r="S21" s="25">
        <f t="shared" ca="1" si="7"/>
        <v>6394310.9691712987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25967.835205236315</v>
      </c>
      <c r="K22" s="25">
        <f t="shared" si="4"/>
        <v>0</v>
      </c>
      <c r="L22" s="25"/>
      <c r="N22" s="25">
        <f>'Combined Retirement'!$C$18/12</f>
        <v>33932.660666666663</v>
      </c>
      <c r="O22" s="25">
        <f t="shared" si="5"/>
        <v>7964.8254614303487</v>
      </c>
      <c r="P22" s="25">
        <f t="shared" si="6"/>
        <v>25967.835205236315</v>
      </c>
      <c r="Q22" s="25">
        <f t="array" aca="1" ref="Q22" ca="1">INDEX('Isaac 401k'!L:L,MATCH('Retirement Calculator'!A22,'Isaac 401k'!N:N,0),0)</f>
        <v>2936749.6277344758</v>
      </c>
      <c r="R22" s="25">
        <f t="array" aca="1" ref="R22" ca="1">INDEX('Lorri 401b'!L:L,MATCH('Retirement Calculator'!A22,'Lorri 401b'!N:N,0),0)</f>
        <v>3458128.2692897785</v>
      </c>
      <c r="S22" s="25">
        <f t="shared" ca="1" si="7"/>
        <v>6394877.8970242543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25967.835205236315</v>
      </c>
      <c r="K23" s="25">
        <f t="shared" si="4"/>
        <v>0</v>
      </c>
      <c r="L23" s="25"/>
      <c r="N23" s="25">
        <f>'Combined Retirement'!$C$18/12</f>
        <v>33932.660666666663</v>
      </c>
      <c r="O23" s="25">
        <f t="shared" si="5"/>
        <v>7964.8254614303487</v>
      </c>
      <c r="P23" s="25">
        <f t="shared" si="6"/>
        <v>25967.835205236315</v>
      </c>
      <c r="Q23" s="25">
        <f t="array" aca="1" ref="Q23" ca="1">INDEX('Isaac 401k'!L:L,MATCH('Retirement Calculator'!A23,'Isaac 401k'!N:N,0),0)</f>
        <v>2922910.0499981111</v>
      </c>
      <c r="R23" s="25">
        <f t="array" aca="1" ref="R23" ca="1">INDEX('Lorri 401b'!L:L,MATCH('Retirement Calculator'!A23,'Lorri 401b'!N:N,0),0)</f>
        <v>3472537.1370784859</v>
      </c>
      <c r="S23" s="25">
        <f t="shared" ca="1" si="7"/>
        <v>6395447.1870765965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25967.835205236315</v>
      </c>
      <c r="K24" s="25">
        <f t="shared" si="4"/>
        <v>0</v>
      </c>
      <c r="L24" s="25"/>
      <c r="N24" s="25">
        <f>'Combined Retirement'!$C$18/12</f>
        <v>33932.660666666663</v>
      </c>
      <c r="O24" s="25">
        <f t="shared" si="5"/>
        <v>7964.8254614303487</v>
      </c>
      <c r="P24" s="25">
        <f t="shared" si="6"/>
        <v>25967.835205236315</v>
      </c>
      <c r="Q24" s="25">
        <f t="array" aca="1" ref="Q24" ca="1">INDEX('Isaac 401k'!L:L,MATCH('Retirement Calculator'!A24,'Isaac 401k'!N:N,0),0)</f>
        <v>2909012.8073545117</v>
      </c>
      <c r="R24" s="25">
        <f t="array" aca="1" ref="R24" ca="1">INDEX('Lorri 401b'!L:L,MATCH('Retirement Calculator'!A24,'Lorri 401b'!N:N,0),0)</f>
        <v>3487006.0418163128</v>
      </c>
      <c r="S24" s="25">
        <f t="shared" ca="1" si="7"/>
        <v>6396018.8491708245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25967.835205236315</v>
      </c>
      <c r="K25" s="25">
        <f t="shared" si="4"/>
        <v>0</v>
      </c>
      <c r="L25" s="25"/>
      <c r="N25" s="25">
        <f>'Combined Retirement'!$C$18/12</f>
        <v>33932.660666666663</v>
      </c>
      <c r="O25" s="25">
        <f t="shared" si="5"/>
        <v>7964.8254614303487</v>
      </c>
      <c r="P25" s="25">
        <f t="shared" si="6"/>
        <v>25967.835205236315</v>
      </c>
      <c r="Q25" s="25">
        <f t="array" aca="1" ref="Q25" ca="1">INDEX('Isaac 401k'!L:L,MATCH('Retirement Calculator'!A25,'Isaac 401k'!N:N,0),0)</f>
        <v>2895057.6595332306</v>
      </c>
      <c r="R25" s="25">
        <f t="array" aca="1" ref="R25" ca="1">INDEX('Lorri 401b'!L:L,MATCH('Retirement Calculator'!A25,'Lorri 401b'!N:N,0),0)</f>
        <v>3501535.2336572143</v>
      </c>
      <c r="S25" s="25">
        <f t="shared" ca="1" si="7"/>
        <v>6396592.8931904454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25967.835205236315</v>
      </c>
      <c r="K26" s="25">
        <f t="shared" si="4"/>
        <v>0</v>
      </c>
      <c r="L26" s="25"/>
      <c r="N26" s="25">
        <f>'Combined Retirement'!$C$18/12</f>
        <v>33932.660666666663</v>
      </c>
      <c r="O26" s="25">
        <f t="shared" si="5"/>
        <v>7964.8254614303487</v>
      </c>
      <c r="P26" s="25">
        <f t="shared" si="6"/>
        <v>25967.835205236315</v>
      </c>
      <c r="Q26" s="25">
        <f t="array" aca="1" ref="Q26" ca="1">INDEX('Isaac 401k'!L:L,MATCH('Retirement Calculator'!A26,'Isaac 401k'!N:N,0),0)</f>
        <v>2881044.3652626942</v>
      </c>
      <c r="R26" s="25">
        <f t="array" aca="1" ref="R26" ca="1">INDEX('Lorri 401b'!L:L,MATCH('Retirement Calculator'!A26,'Lorri 401b'!N:N,0),0)</f>
        <v>3516124.9637974529</v>
      </c>
      <c r="S26" s="25">
        <f t="shared" ca="1" si="7"/>
        <v>6397169.3290601466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25967.835205236315</v>
      </c>
      <c r="K27" s="25">
        <f t="shared" si="4"/>
        <v>0</v>
      </c>
      <c r="L27" s="25"/>
      <c r="N27" s="25">
        <f>'Combined Retirement'!$C$18/12</f>
        <v>33932.660666666663</v>
      </c>
      <c r="O27" s="25">
        <f t="shared" si="5"/>
        <v>7964.8254614303487</v>
      </c>
      <c r="P27" s="25">
        <f t="shared" si="6"/>
        <v>25967.835205236315</v>
      </c>
      <c r="Q27" s="25">
        <f t="array" aca="1" ref="Q27" ca="1">INDEX('Isaac 401k'!L:L,MATCH('Retirement Calculator'!A27,'Isaac 401k'!N:N,0),0)</f>
        <v>2866972.6822660305</v>
      </c>
      <c r="R27" s="25">
        <f t="array" aca="1" ref="R27" ca="1">INDEX('Lorri 401b'!L:L,MATCH('Retirement Calculator'!A27,'Lorri 401b'!N:N,0),0)</f>
        <v>3530775.4844799424</v>
      </c>
      <c r="S27" s="25">
        <f t="shared" ca="1" si="7"/>
        <v>6397748.1667459728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25967.835205236315</v>
      </c>
      <c r="K28" s="25">
        <f t="shared" si="4"/>
        <v>0</v>
      </c>
      <c r="L28" s="25"/>
      <c r="N28" s="25">
        <f>'Combined Retirement'!$C$18/12</f>
        <v>33932.660666666663</v>
      </c>
      <c r="O28" s="25">
        <f t="shared" si="5"/>
        <v>7964.8254614303487</v>
      </c>
      <c r="P28" s="25">
        <f t="shared" si="6"/>
        <v>25967.835205236315</v>
      </c>
      <c r="Q28" s="25">
        <f t="array" aca="1" ref="Q28" ca="1">INDEX('Isaac 401k'!L:L,MATCH('Retirement Calculator'!A28,'Isaac 401k'!N:N,0),0)</f>
        <v>2852842.3672568807</v>
      </c>
      <c r="R28" s="25">
        <f t="array" aca="1" ref="R28" ca="1">INDEX('Lorri 401b'!L:L,MATCH('Retirement Calculator'!A28,'Lorri 401b'!N:N,0),0)</f>
        <v>3545487.0489986087</v>
      </c>
      <c r="S28" s="25">
        <f t="shared" ca="1" si="7"/>
        <v>6398329.416255489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25967.835205236315</v>
      </c>
      <c r="K29" s="25">
        <f t="shared" si="4"/>
        <v>0</v>
      </c>
      <c r="L29" s="25"/>
      <c r="N29" s="25">
        <f>'Combined Retirement'!$C$18/12</f>
        <v>33932.660666666663</v>
      </c>
      <c r="O29" s="25">
        <f t="shared" si="5"/>
        <v>7964.8254614303487</v>
      </c>
      <c r="P29" s="25">
        <f t="shared" si="6"/>
        <v>25967.835205236315</v>
      </c>
      <c r="Q29" s="25">
        <f t="array" aca="1" ref="Q29" ca="1">INDEX('Isaac 401k'!L:L,MATCH('Retirement Calculator'!A29,'Isaac 401k'!N:N,0),0)</f>
        <v>2838653.175935193</v>
      </c>
      <c r="R29" s="25">
        <f t="array" aca="1" ref="R29" ca="1">INDEX('Lorri 401b'!L:L,MATCH('Retirement Calculator'!A29,'Lorri 401b'!N:N,0),0)</f>
        <v>3560259.9117027698</v>
      </c>
      <c r="S29" s="25">
        <f t="shared" ca="1" si="7"/>
        <v>6398913.0876379628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25967.835205236315</v>
      </c>
      <c r="K30" s="25">
        <f t="shared" si="4"/>
        <v>0</v>
      </c>
      <c r="L30" s="25"/>
      <c r="N30" s="25">
        <f>'Combined Retirement'!$C$18/12</f>
        <v>33932.660666666663</v>
      </c>
      <c r="O30" s="25">
        <f t="shared" si="5"/>
        <v>7964.8254614303487</v>
      </c>
      <c r="P30" s="25">
        <f t="shared" si="6"/>
        <v>25967.835205236315</v>
      </c>
      <c r="Q30" s="25">
        <f t="array" aca="1" ref="Q30" ca="1">INDEX('Isaac 401k'!L:L,MATCH('Retirement Calculator'!A30,'Isaac 401k'!N:N,0),0)</f>
        <v>2824404.8629829981</v>
      </c>
      <c r="R30" s="25">
        <f t="array" aca="1" ref="R30" ca="1">INDEX('Lorri 401b'!L:L,MATCH('Retirement Calculator'!A30,'Lorri 401b'!N:N,0),0)</f>
        <v>3575094.3280015313</v>
      </c>
      <c r="S30" s="25">
        <f t="shared" ca="1" si="7"/>
        <v>6399499.1909845294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25967.835205236315</v>
      </c>
      <c r="K31" s="25">
        <f t="shared" si="4"/>
        <v>0</v>
      </c>
      <c r="L31" s="25"/>
      <c r="N31" s="25">
        <f>'Combined Retirement'!$C$18/12</f>
        <v>33932.660666666663</v>
      </c>
      <c r="O31" s="25">
        <f t="shared" si="5"/>
        <v>7964.8254614303487</v>
      </c>
      <c r="P31" s="25">
        <f t="shared" si="6"/>
        <v>25967.835205236315</v>
      </c>
      <c r="Q31" s="25">
        <f t="array" aca="1" ref="Q31" ca="1">INDEX('Isaac 401k'!L:L,MATCH('Retirement Calculator'!A31,'Isaac 401k'!N:N,0),0)</f>
        <v>2810097.1820601691</v>
      </c>
      <c r="R31" s="25">
        <f t="array" aca="1" ref="R31" ca="1">INDEX('Lorri 401b'!L:L,MATCH('Retirement Calculator'!A31,'Lorri 401b'!N:N,0),0)</f>
        <v>3589990.5543682044</v>
      </c>
      <c r="S31" s="25">
        <f t="shared" ca="1" si="7"/>
        <v>6400087.7364283735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25967.835205236315</v>
      </c>
      <c r="K32" s="25">
        <f t="shared" si="4"/>
        <v>0</v>
      </c>
      <c r="L32" s="25"/>
      <c r="N32" s="25">
        <f>'Combined Retirement'!$C$18/12</f>
        <v>33932.660666666663</v>
      </c>
      <c r="O32" s="25">
        <f t="shared" si="5"/>
        <v>7964.8254614303487</v>
      </c>
      <c r="P32" s="25">
        <f t="shared" si="6"/>
        <v>25967.835205236315</v>
      </c>
      <c r="Q32" s="25">
        <f t="array" aca="1" ref="Q32" ca="1">INDEX('Isaac 401k'!L:L,MATCH('Retirement Calculator'!A32,'Isaac 401k'!N:N,0),0)</f>
        <v>2795729.8858001614</v>
      </c>
      <c r="R32" s="25">
        <f t="array" aca="1" ref="R32" ca="1">INDEX('Lorri 401b'!L:L,MATCH('Retirement Calculator'!A32,'Lorri 401b'!N:N,0),0)</f>
        <v>3604948.8483447386</v>
      </c>
      <c r="S32" s="25">
        <f t="shared" ca="1" si="7"/>
        <v>6400678.7341449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25967.835205236315</v>
      </c>
      <c r="K33" s="25">
        <f t="shared" si="4"/>
        <v>0</v>
      </c>
      <c r="L33" s="25"/>
      <c r="N33" s="25">
        <f>'Combined Retirement'!$C$18/12</f>
        <v>33932.660666666663</v>
      </c>
      <c r="O33" s="25">
        <f t="shared" si="5"/>
        <v>7964.8254614303487</v>
      </c>
      <c r="P33" s="25">
        <f t="shared" si="6"/>
        <v>25967.835205236315</v>
      </c>
      <c r="Q33" s="25">
        <f t="array" aca="1" ref="Q33" ca="1">INDEX('Isaac 401k'!L:L,MATCH('Retirement Calculator'!A33,'Isaac 401k'!N:N,0),0)</f>
        <v>2781302.7258057371</v>
      </c>
      <c r="R33" s="25">
        <f t="array" aca="1" ref="R33" ca="1">INDEX('Lorri 401b'!L:L,MATCH('Retirement Calculator'!A33,'Lorri 401b'!N:N,0),0)</f>
        <v>3619969.4685461749</v>
      </c>
      <c r="S33" s="25">
        <f t="shared" ca="1" si="7"/>
        <v>6401272.1943519115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25967.835205236315</v>
      </c>
      <c r="K34" s="25">
        <f t="shared" si="4"/>
        <v>0</v>
      </c>
      <c r="L34" s="25"/>
      <c r="N34" s="25">
        <f>'Combined Retirement'!$C$18/12</f>
        <v>33932.660666666663</v>
      </c>
      <c r="O34" s="25">
        <f t="shared" si="5"/>
        <v>7964.8254614303487</v>
      </c>
      <c r="P34" s="25">
        <f t="shared" si="6"/>
        <v>25967.835205236315</v>
      </c>
      <c r="Q34" s="25">
        <f t="array" aca="1" ref="Q34" ca="1">INDEX('Isaac 401k'!L:L,MATCH('Retirement Calculator'!A34,'Isaac 401k'!N:N,0),0)</f>
        <v>2766815.4526446695</v>
      </c>
      <c r="R34" s="25">
        <f t="array" aca="1" ref="R34" ca="1">INDEX('Lorri 401b'!L:L,MATCH('Retirement Calculator'!A34,'Lorri 401b'!N:N,0),0)</f>
        <v>3635052.6746651172</v>
      </c>
      <c r="S34" s="25">
        <f t="shared" ca="1" si="7"/>
        <v>6401868.1273097862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25967.835205236315</v>
      </c>
      <c r="K35" s="25">
        <f t="shared" si="4"/>
        <v>0</v>
      </c>
      <c r="L35" s="25"/>
      <c r="N35" s="25">
        <f>'Combined Retirement'!$C$18/12</f>
        <v>33932.660666666663</v>
      </c>
      <c r="O35" s="25">
        <f t="shared" si="5"/>
        <v>7964.8254614303487</v>
      </c>
      <c r="P35" s="25">
        <f t="shared" si="6"/>
        <v>25967.835205236315</v>
      </c>
      <c r="Q35" s="25">
        <f t="array" aca="1" ref="Q35" ca="1">INDEX('Isaac 401k'!L:L,MATCH('Retirement Calculator'!A35,'Isaac 401k'!N:N,0),0)</f>
        <v>2752267.8158454308</v>
      </c>
      <c r="R35" s="25">
        <f t="array" aca="1" ref="R35" ca="1">INDEX('Lorri 401b'!L:L,MATCH('Retirement Calculator'!A35,'Lorri 401b'!N:N,0),0)</f>
        <v>3650198.727476222</v>
      </c>
      <c r="S35" s="25">
        <f t="shared" ca="1" si="7"/>
        <v>6402466.5433216523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25967.835205236315</v>
      </c>
      <c r="K36" s="25">
        <f t="shared" si="4"/>
        <v>0</v>
      </c>
      <c r="L36" s="25"/>
      <c r="N36" s="25">
        <f>'Combined Retirement'!$C$18/12</f>
        <v>33932.660666666663</v>
      </c>
      <c r="O36" s="25">
        <f t="shared" si="5"/>
        <v>7964.8254614303487</v>
      </c>
      <c r="P36" s="25">
        <f t="shared" si="6"/>
        <v>25967.835205236315</v>
      </c>
      <c r="Q36" s="25">
        <f t="array" aca="1" ref="Q36" ca="1">INDEX('Isaac 401k'!L:L,MATCH('Retirement Calculator'!A36,'Isaac 401k'!N:N,0),0)</f>
        <v>2737659.5638928618</v>
      </c>
      <c r="R36" s="25">
        <f t="array" aca="1" ref="R36" ca="1">INDEX('Lorri 401b'!L:L,MATCH('Retirement Calculator'!A36,'Lorri 401b'!N:N,0),0)</f>
        <v>3665407.8888407061</v>
      </c>
      <c r="S36" s="25">
        <f t="shared" ca="1" si="7"/>
        <v>6403067.4527335679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25967.835205236315</v>
      </c>
      <c r="K37" s="25">
        <f t="shared" si="4"/>
        <v>0</v>
      </c>
      <c r="L37" s="25"/>
      <c r="N37" s="25">
        <f>'Combined Retirement'!$C$18/12</f>
        <v>33932.660666666663</v>
      </c>
      <c r="O37" s="25">
        <f t="shared" si="5"/>
        <v>7964.8254614303487</v>
      </c>
      <c r="P37" s="25">
        <f t="shared" si="6"/>
        <v>25967.835205236315</v>
      </c>
      <c r="Q37" s="25">
        <f t="array" aca="1" ref="Q37" ca="1">INDEX('Isaac 401k'!L:L,MATCH('Retirement Calculator'!A37,'Isaac 401k'!N:N,0),0)</f>
        <v>2722990.444223824</v>
      </c>
      <c r="R37" s="25">
        <f t="array" aca="1" ref="R37" ca="1">INDEX('Lorri 401b'!L:L,MATCH('Retirement Calculator'!A37,'Lorri 401b'!N:N,0),0)</f>
        <v>3680680.4217108758</v>
      </c>
      <c r="S37" s="25">
        <f t="shared" ca="1" si="7"/>
        <v>6403670.8659346998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25967.835205236315</v>
      </c>
      <c r="K38" s="25">
        <f t="shared" si="4"/>
        <v>0</v>
      </c>
      <c r="L38" s="25"/>
      <c r="N38" s="25">
        <f>'Combined Retirement'!$C$18/12</f>
        <v>33932.660666666663</v>
      </c>
      <c r="O38" s="25">
        <f t="shared" si="5"/>
        <v>7964.8254614303487</v>
      </c>
      <c r="P38" s="25">
        <f t="shared" si="6"/>
        <v>25967.835205236315</v>
      </c>
      <c r="Q38" s="25">
        <f t="array" aca="1" ref="Q38" ca="1">INDEX('Isaac 401k'!L:L,MATCH('Retirement Calculator'!A38,'Isaac 401k'!N:N,0),0)</f>
        <v>2708260.2032228317</v>
      </c>
      <c r="R38" s="25">
        <f t="array" aca="1" ref="R38" ca="1">INDEX('Lorri 401b'!L:L,MATCH('Retirement Calculator'!A38,'Lorri 401b'!N:N,0),0)</f>
        <v>3696016.590134671</v>
      </c>
      <c r="S38" s="25">
        <f t="shared" ca="1" si="7"/>
        <v>6404276.7933575027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25967.835205236315</v>
      </c>
      <c r="K39" s="25">
        <f t="shared" si="4"/>
        <v>0</v>
      </c>
      <c r="L39" s="25"/>
      <c r="N39" s="25">
        <f>'Combined Retirement'!$C$18/12</f>
        <v>33932.660666666663</v>
      </c>
      <c r="O39" s="25">
        <f t="shared" si="5"/>
        <v>7964.8254614303487</v>
      </c>
      <c r="P39" s="25">
        <f t="shared" si="6"/>
        <v>25967.835205236315</v>
      </c>
      <c r="Q39" s="25">
        <f t="array" aca="1" ref="Q39" ca="1">INDEX('Isaac 401k'!L:L,MATCH('Retirement Calculator'!A39,'Isaac 401k'!N:N,0),0)</f>
        <v>2693468.5862176684</v>
      </c>
      <c r="R39" s="25">
        <f t="array" aca="1" ref="R39" ca="1">INDEX('Lorri 401b'!L:L,MATCH('Retirement Calculator'!A39,'Lorri 401b'!N:N,0),0)</f>
        <v>3711416.659260232</v>
      </c>
      <c r="S39" s="25">
        <f t="shared" ca="1" si="7"/>
        <v>6404885.2454778999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25967.835205236315</v>
      </c>
      <c r="K40" s="25">
        <f t="shared" si="4"/>
        <v>0</v>
      </c>
      <c r="L40" s="25"/>
      <c r="N40" s="25">
        <f>'Combined Retirement'!$C$18/12</f>
        <v>33932.660666666663</v>
      </c>
      <c r="O40" s="25">
        <f t="shared" si="5"/>
        <v>7964.8254614303487</v>
      </c>
      <c r="P40" s="25">
        <f t="shared" si="6"/>
        <v>25967.835205236315</v>
      </c>
      <c r="Q40" s="25">
        <f t="array" aca="1" ref="Q40" ca="1">INDEX('Isaac 401k'!L:L,MATCH('Retirement Calculator'!A40,'Isaac 401k'!N:N,0),0)</f>
        <v>2678615.3374749837</v>
      </c>
      <c r="R40" s="25">
        <f t="array" aca="1" ref="R40" ca="1">INDEX('Lorri 401b'!L:L,MATCH('Retirement Calculator'!A40,'Lorri 401b'!N:N,0),0)</f>
        <v>3726880.8953404832</v>
      </c>
      <c r="S40" s="25">
        <f t="shared" ca="1" si="7"/>
        <v>6405496.2328154668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25967.835205236315</v>
      </c>
      <c r="K41" s="25">
        <f t="shared" si="4"/>
        <v>0</v>
      </c>
      <c r="L41" s="25"/>
      <c r="N41" s="25">
        <f>'Combined Retirement'!$C$18/12</f>
        <v>33932.660666666663</v>
      </c>
      <c r="O41" s="25">
        <f t="shared" si="5"/>
        <v>7964.8254614303487</v>
      </c>
      <c r="P41" s="25">
        <f t="shared" si="6"/>
        <v>25967.835205236315</v>
      </c>
      <c r="Q41" s="25">
        <f t="array" aca="1" ref="Q41" ca="1">INDEX('Isaac 401k'!L:L,MATCH('Retirement Calculator'!A41,'Isaac 401k'!N:N,0),0)</f>
        <v>2663700.2001958713</v>
      </c>
      <c r="R41" s="25">
        <f t="array" aca="1" ref="R41" ca="1">INDEX('Lorri 401b'!L:L,MATCH('Retirement Calculator'!A41,'Lorri 401b'!N:N,0),0)</f>
        <v>3742409.565737735</v>
      </c>
      <c r="S41" s="25">
        <f t="shared" ca="1" si="7"/>
        <v>6406109.7659336068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25967.835205236315</v>
      </c>
      <c r="K42" s="25">
        <f t="shared" si="4"/>
        <v>0</v>
      </c>
      <c r="L42" s="25"/>
      <c r="N42" s="25">
        <f>'Combined Retirement'!$C$18/12</f>
        <v>33932.660666666663</v>
      </c>
      <c r="O42" s="25">
        <f t="shared" si="5"/>
        <v>7964.8254614303487</v>
      </c>
      <c r="P42" s="25">
        <f t="shared" si="6"/>
        <v>25967.835205236315</v>
      </c>
      <c r="Q42" s="25">
        <f t="array" aca="1" ref="Q42" ca="1">INDEX('Isaac 401k'!L:L,MATCH('Retirement Calculator'!A42,'Isaac 401k'!N:N,0),0)</f>
        <v>2648722.916511429</v>
      </c>
      <c r="R42" s="25">
        <f t="array" aca="1" ref="R42" ca="1">INDEX('Lorri 401b'!L:L,MATCH('Retirement Calculator'!A42,'Lorri 401b'!N:N,0),0)</f>
        <v>3758002.9389283089</v>
      </c>
      <c r="S42" s="25">
        <f t="shared" ca="1" si="7"/>
        <v>6406725.8554397374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25967.835205236315</v>
      </c>
      <c r="K43" s="25">
        <f t="shared" si="4"/>
        <v>0</v>
      </c>
      <c r="L43" s="25"/>
      <c r="N43" s="25">
        <f>'Combined Retirement'!$C$18/12</f>
        <v>33932.660666666663</v>
      </c>
      <c r="O43" s="25">
        <f t="shared" si="5"/>
        <v>7964.8254614303487</v>
      </c>
      <c r="P43" s="25">
        <f t="shared" si="6"/>
        <v>25967.835205236315</v>
      </c>
      <c r="Q43" s="25">
        <f t="array" aca="1" ref="Q43" ca="1">INDEX('Isaac 401k'!L:L,MATCH('Retirement Calculator'!A43,'Isaac 401k'!N:N,0),0)</f>
        <v>2633683.2274783016</v>
      </c>
      <c r="R43" s="25">
        <f t="array" aca="1" ref="R43" ca="1">INDEX('Lorri 401b'!L:L,MATCH('Retirement Calculator'!A43,'Lorri 401b'!N:N,0),0)</f>
        <v>3773661.2845071768</v>
      </c>
      <c r="S43" s="25">
        <f t="shared" ca="1" si="7"/>
        <v>6407344.5119854789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25967.835205236315</v>
      </c>
      <c r="K44" s="25">
        <f t="shared" si="4"/>
        <v>0</v>
      </c>
      <c r="L44" s="25"/>
      <c r="N44" s="25">
        <f>'Combined Retirement'!$C$18/12</f>
        <v>33932.660666666663</v>
      </c>
      <c r="O44" s="25">
        <f t="shared" si="5"/>
        <v>7964.8254614303487</v>
      </c>
      <c r="P44" s="25">
        <f t="shared" si="6"/>
        <v>25967.835205236315</v>
      </c>
      <c r="Q44" s="25">
        <f t="array" aca="1" ref="Q44" ca="1">INDEX('Isaac 401k'!L:L,MATCH('Retirement Calculator'!A44,'Isaac 401k'!N:N,0),0)</f>
        <v>2618580.8730742028</v>
      </c>
      <c r="R44" s="25">
        <f t="array" aca="1" ref="R44" ca="1">INDEX('Lorri 401b'!L:L,MATCH('Retirement Calculator'!A44,'Lorri 401b'!N:N,0),0)</f>
        <v>3789384.8731926233</v>
      </c>
      <c r="S44" s="25">
        <f t="shared" ca="1" si="7"/>
        <v>6407965.7462668261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25967.835205236315</v>
      </c>
      <c r="K45" s="25">
        <f t="shared" si="4"/>
        <v>0</v>
      </c>
      <c r="L45" s="25"/>
      <c r="N45" s="25">
        <f>'Combined Retirement'!$C$18/12</f>
        <v>33932.660666666663</v>
      </c>
      <c r="O45" s="25">
        <f t="shared" si="5"/>
        <v>7964.8254614303487</v>
      </c>
      <c r="P45" s="25">
        <f t="shared" si="6"/>
        <v>25967.835205236315</v>
      </c>
      <c r="Q45" s="25">
        <f t="array" aca="1" ref="Q45" ca="1">INDEX('Isaac 401k'!L:L,MATCH('Retirement Calculator'!A45,'Isaac 401k'!N:N,0),0)</f>
        <v>2603415.5921934205</v>
      </c>
      <c r="R45" s="25">
        <f t="array" aca="1" ref="R45" ca="1">INDEX('Lorri 401b'!L:L,MATCH('Retirement Calculator'!A45,'Lorri 401b'!N:N,0),0)</f>
        <v>3805173.9768309258</v>
      </c>
      <c r="S45" s="25">
        <f t="shared" ca="1" si="7"/>
        <v>6408589.5690243468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25967.835205236315</v>
      </c>
      <c r="K46" s="25">
        <f t="shared" si="4"/>
        <v>0</v>
      </c>
      <c r="L46" s="25"/>
      <c r="N46" s="25">
        <f>'Combined Retirement'!$C$18/12</f>
        <v>33932.660666666663</v>
      </c>
      <c r="O46" s="25">
        <f t="shared" si="5"/>
        <v>7964.8254614303487</v>
      </c>
      <c r="P46" s="25">
        <f t="shared" si="6"/>
        <v>25967.835205236315</v>
      </c>
      <c r="Q46" s="25">
        <f t="array" aca="1" ref="Q46" ca="1">INDEX('Isaac 401k'!L:L,MATCH('Retirement Calculator'!A46,'Isaac 401k'!N:N,0),0)</f>
        <v>2588187.1226423015</v>
      </c>
      <c r="R46" s="25">
        <f t="array" aca="1" ref="R46" ca="1">INDEX('Lorri 401b'!L:L,MATCH('Retirement Calculator'!A46,'Lorri 401b'!N:N,0),0)</f>
        <v>3821028.8684010548</v>
      </c>
      <c r="S46" s="25">
        <f t="shared" ca="1" si="7"/>
        <v>6409215.9910433562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25967.835205236315</v>
      </c>
      <c r="K47" s="25">
        <f t="shared" si="4"/>
        <v>0</v>
      </c>
      <c r="L47" s="25"/>
      <c r="N47" s="25">
        <f>'Combined Retirement'!$C$18/12</f>
        <v>33932.660666666663</v>
      </c>
      <c r="O47" s="25">
        <f t="shared" si="5"/>
        <v>7964.8254614303487</v>
      </c>
      <c r="P47" s="25">
        <f t="shared" si="6"/>
        <v>25967.835205236315</v>
      </c>
      <c r="Q47" s="25">
        <f t="array" aca="1" ref="Q47" ca="1">INDEX('Isaac 401k'!L:L,MATCH('Retirement Calculator'!A47,'Isaac 401k'!N:N,0),0)</f>
        <v>2572895.2011347194</v>
      </c>
      <c r="R47" s="25">
        <f t="array" aca="1" ref="R47" ca="1">INDEX('Lorri 401b'!L:L,MATCH('Retirement Calculator'!A47,'Lorri 401b'!N:N,0),0)</f>
        <v>3836949.8220193926</v>
      </c>
      <c r="S47" s="25">
        <f t="shared" ca="1" si="7"/>
        <v>6409845.0231541116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25967.835205236315</v>
      </c>
      <c r="K48" s="25">
        <f t="shared" si="4"/>
        <v>0</v>
      </c>
      <c r="L48" s="25"/>
      <c r="N48" s="25">
        <f>'Combined Retirement'!$C$18/12</f>
        <v>33932.660666666663</v>
      </c>
      <c r="O48" s="25">
        <f t="shared" si="5"/>
        <v>7964.8254614303487</v>
      </c>
      <c r="P48" s="25">
        <f t="shared" si="6"/>
        <v>25967.835205236315</v>
      </c>
      <c r="Q48" s="25">
        <f t="array" aca="1" ref="Q48" ca="1">INDEX('Isaac 401k'!L:L,MATCH('Retirement Calculator'!A48,'Isaac 401k'!N:N,0),0)</f>
        <v>2557539.5632875226</v>
      </c>
      <c r="R48" s="25">
        <f t="array" aca="1" ref="R48" ca="1">INDEX('Lorri 401b'!L:L,MATCH('Retirement Calculator'!A48,'Lorri 401b'!N:N,0),0)</f>
        <v>3852937.1129444735</v>
      </c>
      <c r="S48" s="25">
        <f t="shared" ca="1" si="7"/>
        <v>6410476.6762319962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25967.835205236315</v>
      </c>
      <c r="K49" s="25">
        <f t="shared" si="4"/>
        <v>0</v>
      </c>
      <c r="L49" s="25"/>
      <c r="N49" s="25">
        <f>'Combined Retirement'!$C$18/12</f>
        <v>33932.660666666663</v>
      </c>
      <c r="O49" s="25">
        <f t="shared" si="5"/>
        <v>7964.8254614303487</v>
      </c>
      <c r="P49" s="25">
        <f t="shared" si="6"/>
        <v>25967.835205236315</v>
      </c>
      <c r="Q49" s="25">
        <f t="array" aca="1" ref="Q49" ca="1">INDEX('Isaac 401k'!L:L,MATCH('Retirement Calculator'!A49,'Isaac 401k'!N:N,0),0)</f>
        <v>2542119.9436159623</v>
      </c>
      <c r="R49" s="25">
        <f t="array" aca="1" ref="R49" ca="1">INDEX('Lorri 401b'!L:L,MATCH('Retirement Calculator'!A49,'Lorri 401b'!N:N,0),0)</f>
        <v>3868991.0175817423</v>
      </c>
      <c r="S49" s="25">
        <f t="shared" ca="1" si="7"/>
        <v>6411110.9611977041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25967.835205236315</v>
      </c>
      <c r="K50" s="25">
        <f t="shared" si="4"/>
        <v>0</v>
      </c>
      <c r="L50" s="25"/>
      <c r="N50" s="25">
        <f>'Combined Retirement'!$C$18/12</f>
        <v>33932.660666666663</v>
      </c>
      <c r="O50" s="25">
        <f t="shared" si="5"/>
        <v>7964.8254614303487</v>
      </c>
      <c r="P50" s="25">
        <f t="shared" si="6"/>
        <v>25967.835205236315</v>
      </c>
      <c r="Q50" s="25">
        <f t="array" aca="1" ref="Q50" ca="1">INDEX('Isaac 401k'!L:L,MATCH('Retirement Calculator'!A50,'Isaac 401k'!N:N,0),0)</f>
        <v>2526636.0755291036</v>
      </c>
      <c r="R50" s="25">
        <f t="array" aca="1" ref="R50" ca="1">INDEX('Lorri 401b'!L:L,MATCH('Retirement Calculator'!A50,'Lorri 401b'!N:N,0),0)</f>
        <v>3885111.813488333</v>
      </c>
      <c r="S50" s="25">
        <f t="shared" ca="1" si="7"/>
        <v>6411747.8890174367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25967.835205236315</v>
      </c>
      <c r="K51" s="25">
        <f t="shared" si="4"/>
        <v>0</v>
      </c>
      <c r="L51" s="25"/>
      <c r="N51" s="25">
        <f>'Combined Retirement'!$C$18/12</f>
        <v>33932.660666666663</v>
      </c>
      <c r="O51" s="25">
        <f t="shared" si="5"/>
        <v>7964.8254614303487</v>
      </c>
      <c r="P51" s="25">
        <f t="shared" si="6"/>
        <v>25967.835205236315</v>
      </c>
      <c r="Q51" s="25">
        <f t="array" aca="1" ref="Q51" ca="1">INDEX('Isaac 401k'!L:L,MATCH('Retirement Calculator'!A51,'Isaac 401k'!N:N,0),0)</f>
        <v>2511087.6913252166</v>
      </c>
      <c r="R51" s="25">
        <f t="array" aca="1" ref="R51" ca="1">INDEX('Lorri 401b'!L:L,MATCH('Retirement Calculator'!A51,'Lorri 401b'!N:N,0),0)</f>
        <v>3901299.7793778679</v>
      </c>
      <c r="S51" s="25">
        <f t="shared" ca="1" si="7"/>
        <v>6412387.470703084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25967.835205236315</v>
      </c>
      <c r="K52" s="25">
        <f t="shared" si="4"/>
        <v>0</v>
      </c>
      <c r="L52" s="25"/>
      <c r="N52" s="25">
        <f>'Combined Retirement'!$C$18/12</f>
        <v>33932.660666666663</v>
      </c>
      <c r="O52" s="25">
        <f t="shared" si="5"/>
        <v>7964.8254614303487</v>
      </c>
      <c r="P52" s="25">
        <f t="shared" si="6"/>
        <v>25967.835205236315</v>
      </c>
      <c r="Q52" s="25">
        <f t="array" aca="1" ref="Q52" ca="1">INDEX('Isaac 401k'!L:L,MATCH('Retirement Calculator'!A52,'Isaac 401k'!N:N,0),0)</f>
        <v>2495474.5221871468</v>
      </c>
      <c r="R52" s="25">
        <f t="array" aca="1" ref="R52" ca="1">INDEX('Lorri 401b'!L:L,MATCH('Retirement Calculator'!A52,'Lorri 401b'!N:N,0),0)</f>
        <v>3917555.1951252758</v>
      </c>
      <c r="S52" s="25">
        <f t="shared" ca="1" si="7"/>
        <v>6413029.7173124226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25344.835205236312</v>
      </c>
      <c r="K53" s="25">
        <f t="shared" si="4"/>
        <v>0</v>
      </c>
      <c r="L53" s="25"/>
      <c r="N53" s="25">
        <f>'Combined Retirement'!$C$18/12</f>
        <v>33932.660666666663</v>
      </c>
      <c r="O53" s="25">
        <f t="shared" si="5"/>
        <v>8587.8254614303496</v>
      </c>
      <c r="P53" s="25">
        <f t="shared" si="6"/>
        <v>25344.835205236312</v>
      </c>
      <c r="Q53" s="25">
        <f t="array" aca="1" ref="Q53" ca="1">INDEX('Isaac 401k'!L:L,MATCH('Retirement Calculator'!A53,'Isaac 401k'!N:N,0),0)</f>
        <v>2480421.8940110016</v>
      </c>
      <c r="R53" s="25">
        <f t="array" aca="1" ref="R53" ca="1">INDEX('Lorri 401b'!L:L,MATCH('Retirement Calculator'!A53,'Lorri 401b'!N:N,0),0)</f>
        <v>3933878.341771631</v>
      </c>
      <c r="S53" s="25">
        <f t="shared" ca="1" si="7"/>
        <v>6414300.2357826326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25344.835205236312</v>
      </c>
      <c r="K54" s="25">
        <f t="shared" si="4"/>
        <v>0</v>
      </c>
      <c r="L54" s="25"/>
      <c r="N54" s="25">
        <f>'Combined Retirement'!$C$18/12</f>
        <v>33932.660666666663</v>
      </c>
      <c r="O54" s="25">
        <f t="shared" si="5"/>
        <v>8587.8254614303496</v>
      </c>
      <c r="P54" s="25">
        <f t="shared" si="6"/>
        <v>25344.835205236312</v>
      </c>
      <c r="Q54" s="25">
        <f t="array" aca="1" ref="Q54" ca="1">INDEX('Isaac 401k'!L:L,MATCH('Retirement Calculator'!A54,'Isaac 401k'!N:N,0),0)</f>
        <v>2465306.5465507889</v>
      </c>
      <c r="R54" s="25">
        <f t="array" aca="1" ref="R54" ca="1">INDEX('Lorri 401b'!L:L,MATCH('Retirement Calculator'!A54,'Lorri 401b'!N:N,0),0)</f>
        <v>3950269.5015290128</v>
      </c>
      <c r="S54" s="25">
        <f t="shared" ca="1" si="7"/>
        <v>6415576.0480798017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25344.835205236312</v>
      </c>
      <c r="K55" s="25">
        <f t="shared" si="4"/>
        <v>0</v>
      </c>
      <c r="L55" s="25"/>
      <c r="N55" s="25">
        <f>'Combined Retirement'!$C$18/12</f>
        <v>33932.660666666663</v>
      </c>
      <c r="O55" s="25">
        <f t="shared" si="5"/>
        <v>8587.8254614303496</v>
      </c>
      <c r="P55" s="25">
        <f t="shared" si="6"/>
        <v>25344.835205236312</v>
      </c>
      <c r="Q55" s="25">
        <f t="array" aca="1" ref="Q55" ca="1">INDEX('Isaac 401k'!L:L,MATCH('Retirement Calculator'!A55,'Isaac 401k'!N:N,0),0)</f>
        <v>2450128.218476159</v>
      </c>
      <c r="R55" s="25">
        <f t="array" aca="1" ref="R55" ca="1">INDEX('Lorri 401b'!L:L,MATCH('Retirement Calculator'!A55,'Lorri 401b'!N:N,0),0)</f>
        <v>3966728.9577853838</v>
      </c>
      <c r="S55" s="25">
        <f t="shared" ca="1" si="7"/>
        <v>6416857.1762615424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25344.835205236312</v>
      </c>
      <c r="K56" s="25">
        <f t="shared" si="4"/>
        <v>0</v>
      </c>
      <c r="L56" s="25"/>
      <c r="N56" s="25">
        <f>'Combined Retirement'!$C$18/12</f>
        <v>33932.660666666663</v>
      </c>
      <c r="O56" s="25">
        <f t="shared" si="5"/>
        <v>8587.8254614303496</v>
      </c>
      <c r="P56" s="25">
        <f t="shared" si="6"/>
        <v>25344.835205236312</v>
      </c>
      <c r="Q56" s="25">
        <f t="array" aca="1" ref="Q56" ca="1">INDEX('Isaac 401k'!L:L,MATCH('Retirement Calculator'!A56,'Isaac 401k'!N:N,0),0)</f>
        <v>2434886.6473678849</v>
      </c>
      <c r="R56" s="25">
        <f t="array" aca="1" ref="R56" ca="1">INDEX('Lorri 401b'!L:L,MATCH('Retirement Calculator'!A56,'Lorri 401b'!N:N,0),0)</f>
        <v>3983256.9951094897</v>
      </c>
      <c r="S56" s="25">
        <f t="shared" ca="1" si="7"/>
        <v>6418143.6424773745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25344.835205236312</v>
      </c>
      <c r="K57" s="25">
        <f t="shared" si="4"/>
        <v>0</v>
      </c>
      <c r="L57" s="25"/>
      <c r="N57" s="25">
        <f>'Combined Retirement'!$C$18/12</f>
        <v>33932.660666666663</v>
      </c>
      <c r="O57" s="25">
        <f t="shared" si="5"/>
        <v>8587.8254614303496</v>
      </c>
      <c r="P57" s="25">
        <f t="shared" si="6"/>
        <v>25344.835205236312</v>
      </c>
      <c r="Q57" s="25">
        <f t="array" aca="1" ref="Q57" ca="1">INDEX('Isaac 401k'!L:L,MATCH('Retirement Calculator'!A57,'Isaac 401k'!N:N,0),0)</f>
        <v>2419581.5697133262</v>
      </c>
      <c r="R57" s="25">
        <f t="array" aca="1" ref="R57" ca="1">INDEX('Lorri 401b'!L:L,MATCH('Retirement Calculator'!A57,'Lorri 401b'!N:N,0),0)</f>
        <v>3999853.8992557791</v>
      </c>
      <c r="S57" s="25">
        <f t="shared" ca="1" si="7"/>
        <v>6419435.4689691048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25344.835205236312</v>
      </c>
      <c r="K58" s="25">
        <f t="shared" si="4"/>
        <v>0</v>
      </c>
      <c r="L58" s="25"/>
      <c r="N58" s="25">
        <f>'Combined Retirement'!$C$18/12</f>
        <v>33932.660666666663</v>
      </c>
      <c r="O58" s="25">
        <f t="shared" si="5"/>
        <v>8587.8254614303496</v>
      </c>
      <c r="P58" s="25">
        <f t="shared" si="6"/>
        <v>25344.835205236312</v>
      </c>
      <c r="Q58" s="25">
        <f t="array" aca="1" ref="Q58" ca="1">INDEX('Isaac 401k'!L:L,MATCH('Retirement Calculator'!A58,'Isaac 401k'!N:N,0),0)</f>
        <v>2404212.7209018734</v>
      </c>
      <c r="R58" s="25">
        <f t="array" aca="1" ref="R58" ca="1">INDEX('Lorri 401b'!L:L,MATCH('Retirement Calculator'!A58,'Lorri 401b'!N:N,0),0)</f>
        <v>4016519.9571693446</v>
      </c>
      <c r="S58" s="25">
        <f t="shared" ca="1" si="7"/>
        <v>6420732.6780712176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25344.835205236312</v>
      </c>
      <c r="K59" s="25">
        <f t="shared" si="4"/>
        <v>0</v>
      </c>
      <c r="L59" s="25"/>
      <c r="N59" s="25">
        <f>'Combined Retirement'!$C$18/12</f>
        <v>33932.660666666663</v>
      </c>
      <c r="O59" s="25">
        <f t="shared" si="5"/>
        <v>8587.8254614303496</v>
      </c>
      <c r="P59" s="25">
        <f t="shared" si="6"/>
        <v>25344.835205236312</v>
      </c>
      <c r="Q59" s="25">
        <f t="array" aca="1" ref="Q59" ca="1">INDEX('Isaac 401k'!L:L,MATCH('Retirement Calculator'!A59,'Isaac 401k'!N:N,0),0)</f>
        <v>2388779.8352203728</v>
      </c>
      <c r="R59" s="25">
        <f t="array" aca="1" ref="R59" ca="1">INDEX('Lorri 401b'!L:L,MATCH('Retirement Calculator'!A59,'Lorri 401b'!N:N,0),0)</f>
        <v>4033255.4569908837</v>
      </c>
      <c r="S59" s="25">
        <f t="shared" ca="1" si="7"/>
        <v>6422035.2922112569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25344.835205236312</v>
      </c>
      <c r="K60" s="25">
        <f t="shared" si="4"/>
        <v>0</v>
      </c>
      <c r="L60" s="25"/>
      <c r="N60" s="25">
        <f>'Combined Retirement'!$C$18/12</f>
        <v>33932.660666666663</v>
      </c>
      <c r="O60" s="25">
        <f t="shared" si="5"/>
        <v>8587.8254614303496</v>
      </c>
      <c r="P60" s="25">
        <f t="shared" si="6"/>
        <v>25344.835205236312</v>
      </c>
      <c r="Q60" s="25">
        <f t="array" aca="1" ref="Q60" ca="1">INDEX('Isaac 401k'!L:L,MATCH('Retirement Calculator'!A60,'Isaac 401k'!N:N,0),0)</f>
        <v>2373282.6458485327</v>
      </c>
      <c r="R60" s="25">
        <f t="array" aca="1" ref="R60" ca="1">INDEX('Lorri 401b'!L:L,MATCH('Retirement Calculator'!A60,'Lorri 401b'!N:N,0),0)</f>
        <v>4050060.6880616792</v>
      </c>
      <c r="S60" s="25">
        <f t="shared" ca="1" si="7"/>
        <v>6423343.3339102119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25344.835205236312</v>
      </c>
      <c r="K61" s="25">
        <f t="shared" si="4"/>
        <v>0</v>
      </c>
      <c r="L61" s="25"/>
      <c r="N61" s="25">
        <f>'Combined Retirement'!$C$18/12</f>
        <v>33932.660666666663</v>
      </c>
      <c r="O61" s="25">
        <f t="shared" si="5"/>
        <v>8587.8254614303496</v>
      </c>
      <c r="P61" s="25">
        <f t="shared" si="6"/>
        <v>25344.835205236312</v>
      </c>
      <c r="Q61" s="25">
        <f t="array" aca="1" ref="Q61" ca="1">INDEX('Isaac 401k'!L:L,MATCH('Retirement Calculator'!A61,'Isaac 401k'!N:N,0),0)</f>
        <v>2357720.8848543097</v>
      </c>
      <c r="R61" s="25">
        <f t="array" aca="1" ref="R61" ca="1">INDEX('Lorri 401b'!L:L,MATCH('Retirement Calculator'!A61,'Lorri 401b'!N:N,0),0)</f>
        <v>4066935.9409286031</v>
      </c>
      <c r="S61" s="25">
        <f t="shared" ca="1" si="7"/>
        <v>6424656.8257829128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25344.835205236312</v>
      </c>
      <c r="K62" s="25">
        <f t="shared" si="4"/>
        <v>0</v>
      </c>
      <c r="L62" s="25"/>
      <c r="N62" s="25">
        <f>'Combined Retirement'!$C$18/12</f>
        <v>33932.660666666663</v>
      </c>
      <c r="O62" s="25">
        <f t="shared" si="5"/>
        <v>8587.8254614303496</v>
      </c>
      <c r="P62" s="25">
        <f t="shared" si="6"/>
        <v>25344.835205236312</v>
      </c>
      <c r="Q62" s="25">
        <f t="array" aca="1" ref="Q62" ca="1">INDEX('Isaac 401k'!L:L,MATCH('Retirement Calculator'!A62,'Isaac 401k'!N:N,0),0)</f>
        <v>2342094.2831892776</v>
      </c>
      <c r="R62" s="25">
        <f t="array" aca="1" ref="R62" ca="1">INDEX('Lorri 401b'!L:L,MATCH('Retirement Calculator'!A62,'Lorri 401b'!N:N,0),0)</f>
        <v>4083881.5073491391</v>
      </c>
      <c r="S62" s="25">
        <f t="shared" ca="1" si="7"/>
        <v>6425975.7905384172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25344.835205236312</v>
      </c>
      <c r="K63" s="25">
        <f t="shared" si="4"/>
        <v>0</v>
      </c>
      <c r="L63" s="25"/>
      <c r="N63" s="25">
        <f>'Combined Retirement'!$C$18/12</f>
        <v>33932.660666666663</v>
      </c>
      <c r="O63" s="25">
        <f t="shared" si="5"/>
        <v>8587.8254614303496</v>
      </c>
      <c r="P63" s="25">
        <f t="shared" si="6"/>
        <v>25344.835205236312</v>
      </c>
      <c r="Q63" s="25">
        <f t="array" aca="1" ref="Q63" ca="1">INDEX('Isaac 401k'!L:L,MATCH('Retirement Calculator'!A63,'Isaac 401k'!N:N,0),0)</f>
        <v>2326402.5706839748</v>
      </c>
      <c r="R63" s="25">
        <f t="array" aca="1" ref="R63" ca="1">INDEX('Lorri 401b'!L:L,MATCH('Retirement Calculator'!A63,'Lorri 401b'!N:N,0),0)</f>
        <v>4100897.6802964271</v>
      </c>
      <c r="S63" s="25">
        <f t="shared" ca="1" si="7"/>
        <v>6427300.2509804014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25344.835205236312</v>
      </c>
      <c r="K64" s="25">
        <f t="shared" si="4"/>
        <v>0</v>
      </c>
      <c r="L64" s="25"/>
      <c r="N64" s="25">
        <f>'Combined Retirement'!$C$18/12</f>
        <v>33932.660666666663</v>
      </c>
      <c r="O64" s="25">
        <f t="shared" si="5"/>
        <v>8587.8254614303496</v>
      </c>
      <c r="P64" s="25">
        <f t="shared" si="6"/>
        <v>25344.835205236312</v>
      </c>
      <c r="Q64" s="25">
        <f t="array" aca="1" ref="Q64" ca="1">INDEX('Isaac 401k'!L:L,MATCH('Retirement Calculator'!A64,'Isaac 401k'!N:N,0),0)</f>
        <v>2310645.4760432332</v>
      </c>
      <c r="R64" s="25">
        <f t="array" aca="1" ref="R64" ca="1">INDEX('Lorri 401b'!L:L,MATCH('Retirement Calculator'!A64,'Lorri 401b'!N:N,0),0)</f>
        <v>4117984.7539643287</v>
      </c>
      <c r="S64" s="25">
        <f t="shared" ca="1" si="7"/>
        <v>6428630.2300075619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25344.835205236312</v>
      </c>
      <c r="K65" s="25">
        <f t="shared" si="4"/>
        <v>0</v>
      </c>
      <c r="L65" s="25"/>
      <c r="N65" s="25">
        <f>'Combined Retirement'!$C$18/12</f>
        <v>33932.660666666663</v>
      </c>
      <c r="O65" s="25">
        <f t="shared" si="5"/>
        <v>8587.8254614303496</v>
      </c>
      <c r="P65" s="25">
        <f t="shared" si="6"/>
        <v>25344.835205236312</v>
      </c>
      <c r="Q65" s="25">
        <f t="array" aca="1" ref="Q65" ca="1">INDEX('Isaac 401k'!L:L,MATCH('Retirement Calculator'!A65,'Isaac 401k'!N:N,0),0)</f>
        <v>2294822.7268414884</v>
      </c>
      <c r="R65" s="25">
        <f t="array" aca="1" ref="R65" ca="1">INDEX('Lorri 401b'!L:L,MATCH('Retirement Calculator'!A65,'Lorri 401b'!N:N,0),0)</f>
        <v>4135143.0237725135</v>
      </c>
      <c r="S65" s="25">
        <f t="shared" ca="1" si="7"/>
        <v>6429965.7506140023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25344.835205236312</v>
      </c>
      <c r="K66" s="25">
        <f t="shared" si="4"/>
        <v>0</v>
      </c>
      <c r="L66" s="25"/>
      <c r="N66" s="25">
        <f>'Combined Retirement'!$C$18/12</f>
        <v>33932.660666666663</v>
      </c>
      <c r="O66" s="25">
        <f t="shared" si="5"/>
        <v>8587.8254614303496</v>
      </c>
      <c r="P66" s="25">
        <f t="shared" si="6"/>
        <v>25344.835205236312</v>
      </c>
      <c r="Q66" s="25">
        <f t="array" aca="1" ref="Q66" ca="1">INDEX('Isaac 401k'!L:L,MATCH('Retirement Calculator'!A66,'Isaac 401k'!N:N,0),0)</f>
        <v>2278934.0495180697</v>
      </c>
      <c r="R66" s="25">
        <f t="array" aca="1" ref="R66" ca="1">INDEX('Lorri 401b'!L:L,MATCH('Retirement Calculator'!A66,'Lorri 401b'!N:N,0),0)</f>
        <v>4152372.7863715654</v>
      </c>
      <c r="S66" s="25">
        <f t="shared" ca="1" si="7"/>
        <v>6431306.8358896356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25344.835205236312</v>
      </c>
      <c r="K67" s="25">
        <f t="shared" si="4"/>
        <v>0</v>
      </c>
      <c r="L67" s="25"/>
      <c r="N67" s="25">
        <f>'Combined Retirement'!$C$18/12</f>
        <v>33932.660666666663</v>
      </c>
      <c r="O67" s="25">
        <f t="shared" si="5"/>
        <v>8587.8254614303496</v>
      </c>
      <c r="P67" s="25">
        <f t="shared" si="6"/>
        <v>25344.835205236312</v>
      </c>
      <c r="Q67" s="25">
        <f t="array" aca="1" ref="Q67" ca="1">INDEX('Isaac 401k'!L:L,MATCH('Retirement Calculator'!A67,'Isaac 401k'!N:N,0),0)</f>
        <v>2262979.1693724701</v>
      </c>
      <c r="R67" s="25">
        <f t="array" aca="1" ref="R67" ca="1">INDEX('Lorri 401b'!L:L,MATCH('Retirement Calculator'!A67,'Lorri 401b'!N:N,0),0)</f>
        <v>4169674.3396481136</v>
      </c>
      <c r="S67" s="25">
        <f t="shared" ca="1" si="7"/>
        <v>6432653.5090205837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25344.835205236312</v>
      </c>
      <c r="K68" s="25">
        <f t="shared" si="4"/>
        <v>0</v>
      </c>
      <c r="L68" s="25"/>
      <c r="N68" s="25">
        <f>'Combined Retirement'!$C$18/12</f>
        <v>33932.660666666663</v>
      </c>
      <c r="O68" s="25">
        <f t="shared" si="5"/>
        <v>8587.8254614303496</v>
      </c>
      <c r="P68" s="25">
        <f t="shared" si="6"/>
        <v>25344.835205236312</v>
      </c>
      <c r="Q68" s="25">
        <f t="array" aca="1" ref="Q68" ca="1">INDEX('Isaac 401k'!L:L,MATCH('Retirement Calculator'!A68,'Isaac 401k'!N:N,0),0)</f>
        <v>2246957.8105595973</v>
      </c>
      <c r="R68" s="25">
        <f t="array" aca="1" ref="R68" ca="1">INDEX('Lorri 401b'!L:L,MATCH('Retirement Calculator'!A68,'Lorri 401b'!N:N,0),0)</f>
        <v>4187047.9827299807</v>
      </c>
      <c r="S68" s="25">
        <f t="shared" ca="1" si="7"/>
        <v>6434005.7932895776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25344.835205236312</v>
      </c>
      <c r="K69" s="25">
        <f t="shared" si="4"/>
        <v>0</v>
      </c>
      <c r="L69" s="25"/>
      <c r="N69" s="25">
        <f>'Combined Retirement'!$C$18/12</f>
        <v>33932.660666666663</v>
      </c>
      <c r="O69" s="25">
        <f t="shared" si="5"/>
        <v>8587.8254614303496</v>
      </c>
      <c r="P69" s="25">
        <f t="shared" si="6"/>
        <v>25344.835205236312</v>
      </c>
      <c r="Q69" s="25">
        <f t="array" aca="1" ref="Q69" ca="1">INDEX('Isaac 401k'!L:L,MATCH('Retirement Calculator'!A69,'Isaac 401k'!N:N,0),0)</f>
        <v>2230869.6960850041</v>
      </c>
      <c r="R69" s="25">
        <f t="array" aca="1" ref="R69" ca="1">INDEX('Lorri 401b'!L:L,MATCH('Retirement Calculator'!A69,'Lorri 401b'!N:N,0),0)</f>
        <v>4204494.0159913553</v>
      </c>
      <c r="S69" s="25">
        <f t="shared" ca="1" si="7"/>
        <v>6435363.7120763594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25344.835205236312</v>
      </c>
      <c r="K70" s="25">
        <f t="shared" si="4"/>
        <v>0</v>
      </c>
      <c r="L70" s="25"/>
      <c r="N70" s="25">
        <f>'Combined Retirement'!$C$18/12</f>
        <v>33932.660666666663</v>
      </c>
      <c r="O70" s="25">
        <f t="shared" si="5"/>
        <v>8587.8254614303496</v>
      </c>
      <c r="P70" s="25">
        <f t="shared" si="6"/>
        <v>25344.835205236312</v>
      </c>
      <c r="Q70" s="25">
        <f t="array" aca="1" ref="Q70" ca="1">INDEX('Isaac 401k'!L:L,MATCH('Retirement Calculator'!A70,'Isaac 401k'!N:N,0),0)</f>
        <v>2214714.5478000999</v>
      </c>
      <c r="R70" s="25">
        <f t="array" aca="1" ref="R70" ca="1">INDEX('Lorri 401b'!L:L,MATCH('Retirement Calculator'!A70,'Lorri 401b'!N:N,0),0)</f>
        <v>4222012.7410579864</v>
      </c>
      <c r="S70" s="25">
        <f t="shared" ca="1" si="7"/>
        <v>6436727.2888580859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25344.835205236312</v>
      </c>
      <c r="K71" s="25">
        <f t="shared" si="4"/>
        <v>0</v>
      </c>
      <c r="L71" s="25"/>
      <c r="N71" s="25">
        <f>'Combined Retirement'!$C$18/12</f>
        <v>33932.660666666663</v>
      </c>
      <c r="O71" s="25">
        <f t="shared" si="5"/>
        <v>8587.8254614303496</v>
      </c>
      <c r="P71" s="25">
        <f t="shared" si="6"/>
        <v>25344.835205236312</v>
      </c>
      <c r="Q71" s="25">
        <f t="array" aca="1" ref="Q71" ca="1">INDEX('Isaac 401k'!L:L,MATCH('Retirement Calculator'!A71,'Isaac 401k'!N:N,0),0)</f>
        <v>2198492.0863973419</v>
      </c>
      <c r="R71" s="25">
        <f t="array" aca="1" ref="R71" ca="1">INDEX('Lorri 401b'!L:L,MATCH('Retirement Calculator'!A71,'Lorri 401b'!N:N,0),0)</f>
        <v>4239604.4608123945</v>
      </c>
      <c r="S71" s="25">
        <f t="shared" ca="1" si="7"/>
        <v>6438096.547209736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25344.835205236312</v>
      </c>
      <c r="K72" s="25">
        <f t="shared" si="4"/>
        <v>0</v>
      </c>
      <c r="L72" s="25"/>
      <c r="N72" s="25">
        <f>'Combined Retirement'!$C$18/12</f>
        <v>33932.660666666663</v>
      </c>
      <c r="O72" s="25">
        <f t="shared" si="5"/>
        <v>8587.8254614303496</v>
      </c>
      <c r="P72" s="25">
        <f t="shared" si="6"/>
        <v>25344.835205236312</v>
      </c>
      <c r="Q72" s="25">
        <f t="array" aca="1" ref="Q72" ca="1">INDEX('Isaac 401k'!L:L,MATCH('Retirement Calculator'!A72,'Isaac 401k'!N:N,0),0)</f>
        <v>2182202.0314054061</v>
      </c>
      <c r="R72" s="25">
        <f t="array" aca="1" ref="R72" ca="1">INDEX('Lorri 401b'!L:L,MATCH('Retirement Calculator'!A72,'Lorri 401b'!N:N,0),0)</f>
        <v>4257269.479399113</v>
      </c>
      <c r="S72" s="25">
        <f t="shared" ca="1" si="7"/>
        <v>6439471.5108045191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25344.835205236312</v>
      </c>
      <c r="K73" s="25">
        <f t="shared" si="4"/>
        <v>0</v>
      </c>
      <c r="L73" s="25"/>
      <c r="N73" s="25">
        <f>'Combined Retirement'!$C$18/12</f>
        <v>33932.660666666663</v>
      </c>
      <c r="O73" s="25">
        <f t="shared" si="5"/>
        <v>8587.8254614303496</v>
      </c>
      <c r="P73" s="25">
        <f t="shared" si="6"/>
        <v>25344.835205236312</v>
      </c>
      <c r="Q73" s="25">
        <f t="array" aca="1" ref="Q73" ca="1">INDEX('Isaac 401k'!L:L,MATCH('Retirement Calculator'!A73,'Isaac 401k'!N:N,0),0)</f>
        <v>2165844.1011843369</v>
      </c>
      <c r="R73" s="25">
        <f t="array" aca="1" ref="R73" ca="1">INDEX('Lorri 401b'!L:L,MATCH('Retirement Calculator'!A73,'Lorri 401b'!N:N,0),0)</f>
        <v>4275008.1022299426</v>
      </c>
      <c r="S73" s="25">
        <f t="shared" ca="1" si="7"/>
        <v>6440852.20341428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25344.835205236312</v>
      </c>
      <c r="K74" s="25">
        <f t="shared" si="4"/>
        <v>0</v>
      </c>
      <c r="L74" s="25"/>
      <c r="N74" s="25">
        <f>'Combined Retirement'!$C$18/12</f>
        <v>33932.660666666663</v>
      </c>
      <c r="O74" s="25">
        <f t="shared" si="5"/>
        <v>8587.8254614303496</v>
      </c>
      <c r="P74" s="25">
        <f t="shared" si="6"/>
        <v>25344.835205236312</v>
      </c>
      <c r="Q74" s="25">
        <f t="array" aca="1" ref="Q74" ca="1">INDEX('Isaac 401k'!L:L,MATCH('Retirement Calculator'!A74,'Isaac 401k'!N:N,0),0)</f>
        <v>2149418.01292068</v>
      </c>
      <c r="R74" s="25">
        <f t="array" aca="1" ref="R74" ca="1">INDEX('Lorri 401b'!L:L,MATCH('Retirement Calculator'!A74,'Lorri 401b'!N:N,0),0)</f>
        <v>4292820.6359892339</v>
      </c>
      <c r="S74" s="25">
        <f t="shared" ca="1" si="7"/>
        <v>6442238.6489099134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25344.835205236312</v>
      </c>
      <c r="K75" s="25">
        <f t="shared" si="4"/>
        <v>0</v>
      </c>
      <c r="L75" s="25"/>
      <c r="N75" s="25">
        <f>'Combined Retirement'!$C$18/12</f>
        <v>33932.660666666663</v>
      </c>
      <c r="O75" s="25">
        <f t="shared" si="5"/>
        <v>8587.8254614303496</v>
      </c>
      <c r="P75" s="25">
        <f t="shared" si="6"/>
        <v>25344.835205236312</v>
      </c>
      <c r="Q75" s="25">
        <f t="array" aca="1" ref="Q75" ca="1">INDEX('Isaac 401k'!L:L,MATCH('Retirement Calculator'!A75,'Isaac 401k'!N:N,0),0)</f>
        <v>2132923.4826225913</v>
      </c>
      <c r="R75" s="25">
        <f t="array" aca="1" ref="R75" ca="1">INDEX('Lorri 401b'!L:L,MATCH('Retirement Calculator'!A75,'Lorri 401b'!N:N,0),0)</f>
        <v>4310707.3886391893</v>
      </c>
      <c r="S75" s="25">
        <f t="shared" ca="1" si="7"/>
        <v>6443630.8712617811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25344.835205236312</v>
      </c>
      <c r="K76" s="25">
        <f t="shared" si="4"/>
        <v>0</v>
      </c>
      <c r="L76" s="25"/>
      <c r="N76" s="25">
        <f>'Combined Retirement'!$C$18/12</f>
        <v>33932.660666666663</v>
      </c>
      <c r="O76" s="25">
        <f t="shared" si="5"/>
        <v>8587.8254614303496</v>
      </c>
      <c r="P76" s="25">
        <f t="shared" si="6"/>
        <v>25344.835205236312</v>
      </c>
      <c r="Q76" s="25">
        <f t="array" aca="1" ref="Q76" ca="1">INDEX('Isaac 401k'!L:L,MATCH('Retirement Calculator'!A76,'Isaac 401k'!N:N,0),0)</f>
        <v>2116360.2251149272</v>
      </c>
      <c r="R76" s="25">
        <f t="array" aca="1" ref="R76" ca="1">INDEX('Lorri 401b'!L:L,MATCH('Retirement Calculator'!A76,'Lorri 401b'!N:N,0),0)</f>
        <v>4328668.6694251858</v>
      </c>
      <c r="S76" s="25">
        <f t="shared" ca="1" si="7"/>
        <v>6445028.8945401125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25344.835205236312</v>
      </c>
      <c r="K77" s="25">
        <f t="shared" si="4"/>
        <v>0</v>
      </c>
      <c r="L77" s="25"/>
      <c r="N77" s="25">
        <f>'Combined Retirement'!$C$18/12</f>
        <v>33932.660666666663</v>
      </c>
      <c r="O77" s="25">
        <f t="shared" si="5"/>
        <v>8587.8254614303496</v>
      </c>
      <c r="P77" s="25">
        <f t="shared" si="6"/>
        <v>25344.835205236312</v>
      </c>
      <c r="Q77" s="25">
        <f t="array" aca="1" ref="Q77" ca="1">INDEX('Isaac 401k'!L:L,MATCH('Retirement Calculator'!A77,'Isaac 401k'!N:N,0),0)</f>
        <v>2099727.9540343145</v>
      </c>
      <c r="R77" s="25">
        <f t="array" aca="1" ref="R77" ca="1">INDEX('Lorri 401b'!L:L,MATCH('Retirement Calculator'!A77,'Lorri 401b'!N:N,0),0)</f>
        <v>4346704.788881124</v>
      </c>
      <c r="S77" s="25">
        <f t="shared" ca="1" si="7"/>
        <v>6446432.7429154385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7080.840059638921</v>
      </c>
      <c r="K78" s="25">
        <f t="shared" si="4"/>
        <v>18263.995145597393</v>
      </c>
      <c r="L78" s="25"/>
      <c r="N78" s="25">
        <f>'Combined Retirement'!$C$18/12</f>
        <v>33932.660666666663</v>
      </c>
      <c r="O78" s="25">
        <f t="shared" si="5"/>
        <v>8587.8254614303496</v>
      </c>
      <c r="P78" s="25">
        <f t="shared" si="6"/>
        <v>25344.835205236312</v>
      </c>
      <c r="Q78" s="25">
        <f t="array" aca="1" ref="Q78" ca="1">INDEX('Isaac 401k'!L:L,MATCH('Retirement Calculator'!A78,'Isaac 401k'!N:N,0),0)</f>
        <v>2101366.4769495702</v>
      </c>
      <c r="R78" s="25">
        <f t="array" aca="1" ref="R78" ca="1">INDEX('Lorri 401b'!L:L,MATCH('Retirement Calculator'!A78,'Lorri 401b'!N:N,0),0)</f>
        <v>4346475.9637094242</v>
      </c>
      <c r="S78" s="25">
        <f t="shared" ca="1" si="7"/>
        <v>6447842.440658994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7080.840059638921</v>
      </c>
      <c r="K79" s="25">
        <f t="shared" si="4"/>
        <v>18263.995145597393</v>
      </c>
      <c r="L79" s="25"/>
      <c r="N79" s="25">
        <f>'Combined Retirement'!$C$18/12</f>
        <v>33932.660666666663</v>
      </c>
      <c r="O79" s="25">
        <f t="shared" si="5"/>
        <v>8587.8254614303496</v>
      </c>
      <c r="P79" s="25">
        <f t="shared" si="6"/>
        <v>25344.835205236312</v>
      </c>
      <c r="Q79" s="25">
        <f t="array" aca="1" ref="Q79" ca="1">INDEX('Isaac 401k'!L:L,MATCH('Retirement Calculator'!A79,'Isaac 401k'!N:N,0),0)</f>
        <v>2103011.8270436395</v>
      </c>
      <c r="R79" s="25">
        <f t="array" aca="1" ref="R79" ca="1">INDEX('Lorri 401b'!L:L,MATCH('Retirement Calculator'!A79,'Lorri 401b'!N:N,0),0)</f>
        <v>4346246.1850995095</v>
      </c>
      <c r="S79" s="25">
        <f t="shared" ca="1" si="7"/>
        <v>6449258.012143149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7080.840059638921</v>
      </c>
      <c r="K80" s="25">
        <f t="shared" si="4"/>
        <v>18263.995145597393</v>
      </c>
      <c r="L80" s="25"/>
      <c r="N80" s="25">
        <f>'Combined Retirement'!$C$18/12</f>
        <v>33932.660666666663</v>
      </c>
      <c r="O80" s="25">
        <f t="shared" si="5"/>
        <v>8587.8254614303496</v>
      </c>
      <c r="P80" s="25">
        <f t="shared" si="6"/>
        <v>25344.835205236312</v>
      </c>
      <c r="Q80" s="25">
        <f t="array" aca="1" ref="Q80" ca="1">INDEX('Isaac 401k'!L:L,MATCH('Retirement Calculator'!A80,'Isaac 401k'!N:N,0),0)</f>
        <v>2104664.0327631007</v>
      </c>
      <c r="R80" s="25">
        <f t="array" aca="1" ref="R80" ca="1">INDEX('Lorri 401b'!L:L,MATCH('Retirement Calculator'!A80,'Lorri 401b'!N:N,0),0)</f>
        <v>4346015.4490787201</v>
      </c>
      <c r="S80" s="25">
        <f t="shared" ca="1" si="7"/>
        <v>6450679.4818418212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7080.840059638921</v>
      </c>
      <c r="K81" s="25">
        <f t="shared" si="4"/>
        <v>18263.995145597393</v>
      </c>
      <c r="L81" s="25"/>
      <c r="N81" s="25">
        <f>'Combined Retirement'!$C$18/12</f>
        <v>33932.660666666663</v>
      </c>
      <c r="O81" s="25">
        <f t="shared" si="5"/>
        <v>8587.8254614303496</v>
      </c>
      <c r="P81" s="25">
        <f t="shared" si="6"/>
        <v>25344.835205236312</v>
      </c>
      <c r="Q81" s="25">
        <f t="array" aca="1" ref="Q81" ca="1">INDEX('Isaac 401k'!L:L,MATCH('Retirement Calculator'!A81,'Isaac 401k'!N:N,0),0)</f>
        <v>2106323.1226730593</v>
      </c>
      <c r="R81" s="25">
        <f t="array" aca="1" ref="R81" ca="1">INDEX('Lorri 401b'!L:L,MATCH('Retirement Calculator'!A81,'Lorri 401b'!N:N,0),0)</f>
        <v>4345783.7516578436</v>
      </c>
      <c r="S81" s="25">
        <f t="shared" ca="1" si="7"/>
        <v>6452106.8743309025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7080.840059638921</v>
      </c>
      <c r="K82" s="25">
        <f t="shared" si="4"/>
        <v>18263.995145597393</v>
      </c>
      <c r="L82" s="25"/>
      <c r="N82" s="25">
        <f>'Combined Retirement'!$C$18/12</f>
        <v>33932.660666666663</v>
      </c>
      <c r="O82" s="25">
        <f t="shared" si="5"/>
        <v>8587.8254614303496</v>
      </c>
      <c r="P82" s="25">
        <f t="shared" si="6"/>
        <v>25344.835205236312</v>
      </c>
      <c r="Q82" s="25">
        <f t="array" aca="1" ref="Q82" ca="1">INDEX('Isaac 401k'!L:L,MATCH('Retirement Calculator'!A82,'Isaac 401k'!N:N,0),0)</f>
        <v>2107989.1254576431</v>
      </c>
      <c r="R82" s="25">
        <f t="array" aca="1" ref="R82" ca="1">INDEX('Lorri 401b'!L:L,MATCH('Retirement Calculator'!A82,'Lorri 401b'!N:N,0),0)</f>
        <v>4345551.0888310475</v>
      </c>
      <c r="S82" s="25">
        <f t="shared" ca="1" si="7"/>
        <v>6453540.2142886911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7080.840059638921</v>
      </c>
      <c r="K83" s="25">
        <f t="shared" si="4"/>
        <v>18263.995145597393</v>
      </c>
      <c r="L83" s="25"/>
      <c r="N83" s="25">
        <f>'Combined Retirement'!$C$18/12</f>
        <v>33932.660666666663</v>
      </c>
      <c r="O83" s="25">
        <f t="shared" si="5"/>
        <v>8587.8254614303496</v>
      </c>
      <c r="P83" s="25">
        <f t="shared" si="6"/>
        <v>25344.835205236312</v>
      </c>
      <c r="Q83" s="25">
        <f t="array" aca="1" ref="Q83" ca="1">INDEX('Isaac 401k'!L:L,MATCH('Retirement Calculator'!A83,'Isaac 401k'!N:N,0),0)</f>
        <v>2109662.0699204956</v>
      </c>
      <c r="R83" s="25">
        <f t="array" aca="1" ref="R83" ca="1">INDEX('Lorri 401b'!L:L,MATCH('Retirement Calculator'!A83,'Lorri 401b'!N:N,0),0)</f>
        <v>4345317.4565758063</v>
      </c>
      <c r="S83" s="25">
        <f t="shared" ca="1" si="7"/>
        <v>6454979.5264963023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7080.840059638921</v>
      </c>
      <c r="K84" s="25">
        <f t="shared" si="4"/>
        <v>18263.995145597393</v>
      </c>
      <c r="L84" s="25"/>
      <c r="N84" s="25">
        <f>'Combined Retirement'!$C$18/12</f>
        <v>33932.660666666663</v>
      </c>
      <c r="O84" s="25">
        <f t="shared" si="5"/>
        <v>8587.8254614303496</v>
      </c>
      <c r="P84" s="25">
        <f t="shared" si="6"/>
        <v>25344.835205236312</v>
      </c>
      <c r="Q84" s="25">
        <f t="array" aca="1" ref="Q84" ca="1">INDEX('Isaac 401k'!L:L,MATCH('Retirement Calculator'!A84,'Isaac 401k'!N:N,0),0)</f>
        <v>2111341.9849852771</v>
      </c>
      <c r="R84" s="25">
        <f t="array" aca="1" ref="R84" ca="1">INDEX('Lorri 401b'!L:L,MATCH('Retirement Calculator'!A84,'Lorri 401b'!N:N,0),0)</f>
        <v>4345082.850852835</v>
      </c>
      <c r="S84" s="25">
        <f t="shared" ca="1" si="7"/>
        <v>6456424.835838112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7080.840059638921</v>
      </c>
      <c r="K85" s="25">
        <f t="shared" si="4"/>
        <v>18263.995145597393</v>
      </c>
      <c r="L85" s="25"/>
      <c r="N85" s="25">
        <f>'Combined Retirement'!$C$18/12</f>
        <v>33932.660666666663</v>
      </c>
      <c r="O85" s="25">
        <f t="shared" si="5"/>
        <v>8587.8254614303496</v>
      </c>
      <c r="P85" s="25">
        <f t="shared" si="6"/>
        <v>25344.835205236312</v>
      </c>
      <c r="Q85" s="25">
        <f t="array" aca="1" ref="Q85" ca="1">INDEX('Isaac 401k'!L:L,MATCH('Retirement Calculator'!A85,'Isaac 401k'!N:N,0),0)</f>
        <v>2113028.8996961615</v>
      </c>
      <c r="R85" s="25">
        <f t="array" aca="1" ref="R85" ca="1">INDEX('Lorri 401b'!L:L,MATCH('Retirement Calculator'!A85,'Lorri 401b'!N:N,0),0)</f>
        <v>4344847.2676060181</v>
      </c>
      <c r="S85" s="25">
        <f t="shared" ca="1" si="7"/>
        <v>6457876.1673021801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7080.840059638921</v>
      </c>
      <c r="K86" s="25">
        <f t="shared" si="4"/>
        <v>18263.995145597393</v>
      </c>
      <c r="L86" s="25"/>
      <c r="N86" s="25">
        <f>'Combined Retirement'!$C$18/12</f>
        <v>33932.660666666663</v>
      </c>
      <c r="O86" s="25">
        <f t="shared" si="5"/>
        <v>8587.8254614303496</v>
      </c>
      <c r="P86" s="25">
        <f t="shared" si="6"/>
        <v>25344.835205236312</v>
      </c>
      <c r="Q86" s="25">
        <f t="array" aca="1" ref="Q86" ca="1">INDEX('Isaac 401k'!L:L,MATCH('Retirement Calculator'!A86,'Isaac 401k'!N:N,0),0)</f>
        <v>2114722.8432183415</v>
      </c>
      <c r="R86" s="25">
        <f t="array" aca="1" ref="R86" ca="1">INDEX('Lorri 401b'!L:L,MATCH('Retirement Calculator'!A86,'Lorri 401b'!N:N,0),0)</f>
        <v>4344610.7027623393</v>
      </c>
      <c r="S86" s="25">
        <f t="shared" ca="1" si="7"/>
        <v>6459333.5459806807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7080.840059638921</v>
      </c>
      <c r="K87" s="25">
        <f t="shared" si="4"/>
        <v>18263.995145597393</v>
      </c>
      <c r="L87" s="25"/>
      <c r="N87" s="25">
        <f>'Combined Retirement'!$C$18/12</f>
        <v>33932.660666666663</v>
      </c>
      <c r="O87" s="25">
        <f t="shared" si="5"/>
        <v>8587.8254614303496</v>
      </c>
      <c r="P87" s="25">
        <f t="shared" si="6"/>
        <v>25344.835205236312</v>
      </c>
      <c r="Q87" s="25">
        <f t="array" aca="1" ref="Q87" ca="1">INDEX('Isaac 401k'!L:L,MATCH('Retirement Calculator'!A87,'Isaac 401k'!N:N,0),0)</f>
        <v>2116423.8448385303</v>
      </c>
      <c r="R87" s="25">
        <f t="array" aca="1" ref="R87" ca="1">INDEX('Lorri 401b'!L:L,MATCH('Retirement Calculator'!A87,'Lorri 401b'!N:N,0),0)</f>
        <v>4344373.1522318115</v>
      </c>
      <c r="S87" s="25">
        <f t="shared" ca="1" si="7"/>
        <v>6460796.9970703423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7080.840059638921</v>
      </c>
      <c r="K88" s="25">
        <f t="shared" si="4"/>
        <v>18263.995145597393</v>
      </c>
      <c r="L88" s="25"/>
      <c r="N88" s="25">
        <f>'Combined Retirement'!$C$18/12</f>
        <v>33932.660666666663</v>
      </c>
      <c r="O88" s="25">
        <f t="shared" si="5"/>
        <v>8587.8254614303496</v>
      </c>
      <c r="P88" s="25">
        <f t="shared" si="6"/>
        <v>25344.835205236312</v>
      </c>
      <c r="Q88" s="25">
        <f t="array" aca="1" ref="Q88" ca="1">INDEX('Isaac 401k'!L:L,MATCH('Retirement Calculator'!A88,'Isaac 401k'!N:N,0),0)</f>
        <v>2118131.9339654702</v>
      </c>
      <c r="R88" s="25">
        <f t="array" aca="1" ref="R88" ca="1">INDEX('Lorri 401b'!L:L,MATCH('Retirement Calculator'!A88,'Lorri 401b'!N:N,0),0)</f>
        <v>4344134.6119074067</v>
      </c>
      <c r="S88" s="25">
        <f t="shared" ca="1" si="7"/>
        <v>6462266.5458728764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7080.840059638921</v>
      </c>
      <c r="K89" s="25">
        <f t="shared" si="4"/>
        <v>18263.995145597393</v>
      </c>
      <c r="L89" s="25"/>
      <c r="N89" s="25">
        <f>'Combined Retirement'!$C$18/12</f>
        <v>33932.660666666663</v>
      </c>
      <c r="O89" s="25">
        <f t="shared" si="5"/>
        <v>8587.8254614303496</v>
      </c>
      <c r="P89" s="25">
        <f t="shared" si="6"/>
        <v>25344.835205236312</v>
      </c>
      <c r="Q89" s="25">
        <f t="array" aca="1" ref="Q89" ca="1">INDEX('Isaac 401k'!L:L,MATCH('Retirement Calculator'!A89,'Isaac 401k'!N:N,0),0)</f>
        <v>2119847.1401304388</v>
      </c>
      <c r="R89" s="25">
        <f t="array" aca="1" ref="R89" ca="1">INDEX('Lorri 401b'!L:L,MATCH('Retirement Calculator'!A89,'Lorri 401b'!N:N,0),0)</f>
        <v>4343895.0776649835</v>
      </c>
      <c r="S89" s="25">
        <f t="shared" ca="1" si="7"/>
        <v>6463742.2177954223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7080.840059638921</v>
      </c>
      <c r="K90" s="25">
        <f t="shared" si="4"/>
        <v>18263.995145597393</v>
      </c>
      <c r="L90" s="25"/>
      <c r="N90" s="25">
        <f>'Combined Retirement'!$C$18/12</f>
        <v>33932.660666666663</v>
      </c>
      <c r="O90" s="25">
        <f t="shared" si="5"/>
        <v>8587.8254614303496</v>
      </c>
      <c r="P90" s="25">
        <f t="shared" si="6"/>
        <v>25344.835205236312</v>
      </c>
      <c r="Q90" s="25">
        <f t="array" aca="1" ref="Q90" ca="1">INDEX('Isaac 401k'!L:L,MATCH('Retirement Calculator'!A90,'Isaac 401k'!N:N,0),0)</f>
        <v>2121569.4929877617</v>
      </c>
      <c r="R90" s="25">
        <f t="array" aca="1" ref="R90" ca="1">INDEX('Lorri 401b'!L:L,MATCH('Retirement Calculator'!A90,'Lorri 401b'!N:N,0),0)</f>
        <v>4343654.5453632167</v>
      </c>
      <c r="S90" s="25">
        <f t="shared" ca="1" si="7"/>
        <v>6465224.0383509789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7080.840059638921</v>
      </c>
      <c r="K91" s="25">
        <f t="shared" si="4"/>
        <v>18263.995145597393</v>
      </c>
      <c r="L91" s="25"/>
      <c r="N91" s="25">
        <f>'Combined Retirement'!$C$18/12</f>
        <v>33932.660666666663</v>
      </c>
      <c r="O91" s="25">
        <f t="shared" si="5"/>
        <v>8587.8254614303496</v>
      </c>
      <c r="P91" s="25">
        <f t="shared" si="6"/>
        <v>25344.835205236312</v>
      </c>
      <c r="Q91" s="25">
        <f t="array" aca="1" ref="Q91" ca="1">INDEX('Isaac 401k'!L:L,MATCH('Retirement Calculator'!A91,'Isaac 401k'!N:N,0),0)</f>
        <v>2123299.0223153234</v>
      </c>
      <c r="R91" s="25">
        <f t="array" aca="1" ref="R91" ca="1">INDEX('Lorri 401b'!L:L,MATCH('Retirement Calculator'!A91,'Lorri 401b'!N:N,0),0)</f>
        <v>4343413.0108435256</v>
      </c>
      <c r="S91" s="25">
        <f t="shared" ca="1" si="7"/>
        <v>6466712.033158849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7080.840059638921</v>
      </c>
      <c r="K92" s="25">
        <f t="shared" si="4"/>
        <v>18263.995145597393</v>
      </c>
      <c r="L92" s="25"/>
      <c r="N92" s="25">
        <f>'Combined Retirement'!$C$18/12</f>
        <v>33932.660666666663</v>
      </c>
      <c r="O92" s="25">
        <f t="shared" si="5"/>
        <v>8587.8254614303496</v>
      </c>
      <c r="P92" s="25">
        <f t="shared" si="6"/>
        <v>25344.835205236312</v>
      </c>
      <c r="Q92" s="25">
        <f t="array" aca="1" ref="Q92" ca="1">INDEX('Isaac 401k'!L:L,MATCH('Retirement Calculator'!A92,'Isaac 401k'!N:N,0),0)</f>
        <v>2125035.7580150831</v>
      </c>
      <c r="R92" s="25">
        <f t="array" aca="1" ref="R92" ca="1">INDEX('Lorri 401b'!L:L,MATCH('Retirement Calculator'!A92,'Lorri 401b'!N:N,0),0)</f>
        <v>4343170.4699300025</v>
      </c>
      <c r="S92" s="25">
        <f t="shared" ca="1" si="7"/>
        <v>6468206.2279450856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7080.840059638921</v>
      </c>
      <c r="K93" s="25">
        <f t="shared" si="4"/>
        <v>18263.995145597393</v>
      </c>
      <c r="L93" s="25"/>
      <c r="N93" s="25">
        <f>'Combined Retirement'!$C$18/12</f>
        <v>33932.660666666663</v>
      </c>
      <c r="O93" s="25">
        <f t="shared" si="5"/>
        <v>8587.8254614303496</v>
      </c>
      <c r="P93" s="25">
        <f t="shared" si="6"/>
        <v>25344.835205236312</v>
      </c>
      <c r="Q93" s="25">
        <f t="array" aca="1" ref="Q93" ca="1">INDEX('Isaac 401k'!L:L,MATCH('Retirement Calculator'!A93,'Isaac 401k'!N:N,0),0)</f>
        <v>2126779.730113592</v>
      </c>
      <c r="R93" s="25">
        <f t="array" aca="1" ref="R93" ca="1">INDEX('Lorri 401b'!L:L,MATCH('Retirement Calculator'!A93,'Lorri 401b'!N:N,0),0)</f>
        <v>4342926.9184293402</v>
      </c>
      <c r="S93" s="25">
        <f t="shared" ca="1" si="7"/>
        <v>6469706.6485429322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7080.840059638921</v>
      </c>
      <c r="K94" s="25">
        <f t="shared" si="4"/>
        <v>18263.995145597393</v>
      </c>
      <c r="L94" s="25"/>
      <c r="N94" s="25">
        <f>'Combined Retirement'!$C$18/12</f>
        <v>33932.660666666663</v>
      </c>
      <c r="O94" s="25">
        <f t="shared" si="5"/>
        <v>8587.8254614303496</v>
      </c>
      <c r="P94" s="25">
        <f t="shared" si="6"/>
        <v>25344.835205236312</v>
      </c>
      <c r="Q94" s="25">
        <f t="array" aca="1" ref="Q94" ca="1">INDEX('Isaac 401k'!L:L,MATCH('Retirement Calculator'!A94,'Isaac 401k'!N:N,0),0)</f>
        <v>2128530.9687625114</v>
      </c>
      <c r="R94" s="25">
        <f t="array" aca="1" ref="R94" ca="1">INDEX('Lorri 401b'!L:L,MATCH('Retirement Calculator'!A94,'Lorri 401b'!N:N,0),0)</f>
        <v>4342682.3521307586</v>
      </c>
      <c r="S94" s="25">
        <f t="shared" ca="1" si="7"/>
        <v>6471213.32089327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7080.840059638921</v>
      </c>
      <c r="K95" s="25">
        <f t="shared" si="4"/>
        <v>18263.995145597393</v>
      </c>
      <c r="L95" s="25"/>
      <c r="N95" s="25">
        <f>'Combined Retirement'!$C$18/12</f>
        <v>33932.660666666663</v>
      </c>
      <c r="O95" s="25">
        <f t="shared" si="5"/>
        <v>8587.8254614303496</v>
      </c>
      <c r="P95" s="25">
        <f t="shared" si="6"/>
        <v>25344.835205236312</v>
      </c>
      <c r="Q95" s="25">
        <f t="array" aca="1" ref="Q95" ca="1">INDEX('Isaac 401k'!L:L,MATCH('Retirement Calculator'!A95,'Isaac 401k'!N:N,0),0)</f>
        <v>2130289.5042391345</v>
      </c>
      <c r="R95" s="25">
        <f t="array" aca="1" ref="R95" ca="1">INDEX('Lorri 401b'!L:L,MATCH('Retirement Calculator'!A95,'Lorri 401b'!N:N,0),0)</f>
        <v>4342436.7668059329</v>
      </c>
      <c r="S95" s="25">
        <f t="shared" ca="1" si="7"/>
        <v>6472726.2710450673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7080.840059638921</v>
      </c>
      <c r="K96" s="25">
        <f t="shared" si="4"/>
        <v>18263.995145597393</v>
      </c>
      <c r="L96" s="25"/>
      <c r="N96" s="25">
        <f>'Combined Retirement'!$C$18/12</f>
        <v>33932.660666666663</v>
      </c>
      <c r="O96" s="25">
        <f t="shared" si="5"/>
        <v>8587.8254614303496</v>
      </c>
      <c r="P96" s="25">
        <f t="shared" si="6"/>
        <v>25344.835205236312</v>
      </c>
      <c r="Q96" s="25">
        <f t="array" aca="1" ref="Q96" ca="1">INDEX('Isaac 401k'!L:L,MATCH('Retirement Calculator'!A96,'Isaac 401k'!N:N,0),0)</f>
        <v>2132055.36694691</v>
      </c>
      <c r="R96" s="25">
        <f t="array" aca="1" ref="R96" ca="1">INDEX('Lorri 401b'!L:L,MATCH('Retirement Calculator'!A96,'Lorri 401b'!N:N,0),0)</f>
        <v>4342190.1582089197</v>
      </c>
      <c r="S96" s="25">
        <f t="shared" ca="1" si="7"/>
        <v>6474245.5251558293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7080.840059638921</v>
      </c>
      <c r="K97" s="25">
        <f t="shared" si="4"/>
        <v>18263.995145597393</v>
      </c>
      <c r="L97" s="25"/>
      <c r="N97" s="25">
        <f>'Combined Retirement'!$C$18/12</f>
        <v>33932.660666666663</v>
      </c>
      <c r="O97" s="25">
        <f t="shared" si="5"/>
        <v>8587.8254614303496</v>
      </c>
      <c r="P97" s="25">
        <f t="shared" si="6"/>
        <v>25344.835205236312</v>
      </c>
      <c r="Q97" s="25">
        <f t="array" aca="1" ref="Q97" ca="1">INDEX('Isaac 401k'!L:L,MATCH('Retirement Calculator'!A97,'Isaac 401k'!N:N,0),0)</f>
        <v>2133828.5874159681</v>
      </c>
      <c r="R97" s="25">
        <f t="array" aca="1" ref="R97" ca="1">INDEX('Lorri 401b'!L:L,MATCH('Retirement Calculator'!A97,'Lorri 401b'!N:N,0),0)</f>
        <v>4341942.5220760861</v>
      </c>
      <c r="S97" s="25">
        <f t="shared" ca="1" si="7"/>
        <v>6475771.1094920542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7080.840059638921</v>
      </c>
      <c r="K98" s="25">
        <f t="shared" si="4"/>
        <v>18263.995145597393</v>
      </c>
      <c r="L98" s="25"/>
      <c r="N98" s="25">
        <f>'Combined Retirement'!$C$18/12</f>
        <v>33932.660666666663</v>
      </c>
      <c r="O98" s="25">
        <f t="shared" si="5"/>
        <v>8587.8254614303496</v>
      </c>
      <c r="P98" s="25">
        <f t="shared" si="6"/>
        <v>25344.835205236312</v>
      </c>
      <c r="Q98" s="25">
        <f t="array" aca="1" ref="Q98" ca="1">INDEX('Isaac 401k'!L:L,MATCH('Retirement Calculator'!A98,'Isaac 401k'!N:N,0),0)</f>
        <v>2135609.196303647</v>
      </c>
      <c r="R98" s="25">
        <f t="array" aca="1" ref="R98" ca="1">INDEX('Lorri 401b'!L:L,MATCH('Retirement Calculator'!A98,'Lorri 401b'!N:N,0),0)</f>
        <v>4341693.8541260324</v>
      </c>
      <c r="S98" s="25">
        <f t="shared" ca="1" si="7"/>
        <v>6477303.0504296795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7080.840059638921</v>
      </c>
      <c r="K99" s="25">
        <f t="shared" si="4"/>
        <v>18263.995145597393</v>
      </c>
      <c r="L99" s="25"/>
      <c r="N99" s="25">
        <f>'Combined Retirement'!$C$18/12</f>
        <v>33932.660666666663</v>
      </c>
      <c r="O99" s="25">
        <f t="shared" si="5"/>
        <v>8587.8254614303496</v>
      </c>
      <c r="P99" s="25">
        <f t="shared" si="6"/>
        <v>25344.835205236312</v>
      </c>
      <c r="Q99" s="25">
        <f t="array" aca="1" ref="Q99" ca="1">INDEX('Isaac 401k'!L:L,MATCH('Retirement Calculator'!A99,'Isaac 401k'!N:N,0),0)</f>
        <v>2137397.2243950246</v>
      </c>
      <c r="R99" s="25">
        <f t="array" aca="1" ref="R99" ca="1">INDEX('Lorri 401b'!L:L,MATCH('Retirement Calculator'!A99,'Lorri 401b'!N:N,0),0)</f>
        <v>4341444.1500595203</v>
      </c>
      <c r="S99" s="25">
        <f t="shared" ca="1" si="7"/>
        <v>6478841.3744545449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7080.840059638921</v>
      </c>
      <c r="K100" s="25">
        <f t="shared" si="4"/>
        <v>18263.995145597393</v>
      </c>
      <c r="L100" s="25"/>
      <c r="N100" s="25">
        <f>'Combined Retirement'!$C$18/12</f>
        <v>33932.660666666663</v>
      </c>
      <c r="O100" s="25">
        <f t="shared" si="5"/>
        <v>8587.8254614303496</v>
      </c>
      <c r="P100" s="25">
        <f t="shared" si="6"/>
        <v>25344.835205236312</v>
      </c>
      <c r="Q100" s="25">
        <f t="array" aca="1" ref="Q100" ca="1">INDEX('Isaac 401k'!L:L,MATCH('Retirement Calculator'!A100,'Isaac 401k'!N:N,0),0)</f>
        <v>2139192.7026034496</v>
      </c>
      <c r="R100" s="25">
        <f t="array" aca="1" ref="R100" ca="1">INDEX('Lorri 401b'!L:L,MATCH('Retirement Calculator'!A100,'Lorri 401b'!N:N,0),0)</f>
        <v>4341193.4055593973</v>
      </c>
      <c r="S100" s="25">
        <f t="shared" ca="1" si="7"/>
        <v>6480386.1081628464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7080.840059638921</v>
      </c>
      <c r="K101" s="25">
        <f t="shared" si="4"/>
        <v>18263.995145597393</v>
      </c>
      <c r="L101" s="25"/>
      <c r="N101" s="25">
        <f>'Combined Retirement'!$C$18/12</f>
        <v>33932.660666666663</v>
      </c>
      <c r="O101" s="25">
        <f t="shared" si="5"/>
        <v>8587.8254614303496</v>
      </c>
      <c r="P101" s="25">
        <f t="shared" si="6"/>
        <v>25344.835205236312</v>
      </c>
      <c r="Q101" s="25">
        <f t="array" aca="1" ref="Q101" ca="1">INDEX('Isaac 401k'!L:L,MATCH('Retirement Calculator'!A101,'Isaac 401k'!N:N,0),0)</f>
        <v>2140995.6619710764</v>
      </c>
      <c r="R101" s="25">
        <f t="array" aca="1" ref="R101" ca="1">INDEX('Lorri 401b'!L:L,MATCH('Retirement Calculator'!A101,'Lorri 401b'!N:N,0),0)</f>
        <v>4340941.6162905237</v>
      </c>
      <c r="S101" s="25">
        <f t="shared" ca="1" si="7"/>
        <v>6481937.2782616001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7080.840059638921</v>
      </c>
      <c r="K102" s="25">
        <f t="shared" si="4"/>
        <v>18263.995145597393</v>
      </c>
      <c r="L102" s="25"/>
      <c r="N102" s="25">
        <f>'Combined Retirement'!$C$18/12</f>
        <v>33932.660666666663</v>
      </c>
      <c r="O102" s="25">
        <f t="shared" si="5"/>
        <v>8587.8254614303496</v>
      </c>
      <c r="P102" s="25">
        <f t="shared" si="6"/>
        <v>25344.835205236312</v>
      </c>
      <c r="Q102" s="25">
        <f t="array" aca="1" ref="Q102" ca="1">INDEX('Isaac 401k'!L:L,MATCH('Retirement Calculator'!A102,'Isaac 401k'!N:N,0),0)</f>
        <v>2142806.133669402</v>
      </c>
      <c r="R102" s="25">
        <f t="array" aca="1" ref="R102" ca="1">INDEX('Lorri 401b'!L:L,MATCH('Retirement Calculator'!A102,'Lorri 401b'!N:N,0),0)</f>
        <v>4340688.7778996965</v>
      </c>
      <c r="S102" s="25">
        <f t="shared" ca="1" si="7"/>
        <v>6483494.911569098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7080.840059638921</v>
      </c>
      <c r="K103" s="25">
        <f t="shared" si="4"/>
        <v>18263.995145597393</v>
      </c>
      <c r="L103" s="25"/>
      <c r="N103" s="25">
        <f>'Combined Retirement'!$C$18/12</f>
        <v>33932.660666666663</v>
      </c>
      <c r="O103" s="25">
        <f t="shared" si="5"/>
        <v>8587.8254614303496</v>
      </c>
      <c r="P103" s="25">
        <f t="shared" si="6"/>
        <v>25344.835205236312</v>
      </c>
      <c r="Q103" s="25">
        <f t="array" aca="1" ref="Q103" ca="1">INDEX('Isaac 401k'!L:L,MATCH('Retirement Calculator'!A103,'Isaac 401k'!N:N,0),0)</f>
        <v>2144624.1489998037</v>
      </c>
      <c r="R103" s="25">
        <f t="array" aca="1" ref="R103" ca="1">INDEX('Lorri 401b'!L:L,MATCH('Retirement Calculator'!A103,'Lorri 401b'!N:N,0),0)</f>
        <v>4340434.8860155744</v>
      </c>
      <c r="S103" s="25">
        <f t="shared" ca="1" si="7"/>
        <v>6485059.0350153781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7080.840059638921</v>
      </c>
      <c r="K104" s="25">
        <f t="shared" si="4"/>
        <v>18263.995145597393</v>
      </c>
      <c r="L104" s="25"/>
      <c r="N104" s="25">
        <f>'Combined Retirement'!$C$18/12</f>
        <v>33932.660666666663</v>
      </c>
      <c r="O104" s="25">
        <f t="shared" si="5"/>
        <v>8587.8254614303496</v>
      </c>
      <c r="P104" s="25">
        <f t="shared" si="6"/>
        <v>25344.835205236312</v>
      </c>
      <c r="Q104" s="25">
        <f t="array" aca="1" ref="Q104" ca="1">INDEX('Isaac 401k'!L:L,MATCH('Retirement Calculator'!A104,'Isaac 401k'!N:N,0),0)</f>
        <v>2146449.7393940822</v>
      </c>
      <c r="R104" s="25">
        <f t="array" aca="1" ref="R104" ca="1">INDEX('Lorri 401b'!L:L,MATCH('Retirement Calculator'!A104,'Lorri 401b'!N:N,0),0)</f>
        <v>4340179.9362486014</v>
      </c>
      <c r="S104" s="25">
        <f t="shared" ca="1" si="7"/>
        <v>6486629.6756426841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7080.840059638921</v>
      </c>
      <c r="K105" s="25">
        <f t="shared" si="4"/>
        <v>18263.995145597393</v>
      </c>
      <c r="L105" s="25"/>
      <c r="N105" s="25">
        <f>'Combined Retirement'!$C$18/12</f>
        <v>33932.660666666663</v>
      </c>
      <c r="O105" s="25">
        <f t="shared" si="5"/>
        <v>8587.8254614303496</v>
      </c>
      <c r="P105" s="25">
        <f t="shared" si="6"/>
        <v>25344.835205236312</v>
      </c>
      <c r="Q105" s="25">
        <f t="array" aca="1" ref="Q105" ca="1">INDEX('Isaac 401k'!L:L,MATCH('Retirement Calculator'!A105,'Isaac 401k'!N:N,0),0)</f>
        <v>2148282.9364150036</v>
      </c>
      <c r="R105" s="25">
        <f t="array" aca="1" ref="R105" ca="1">INDEX('Lorri 401b'!L:L,MATCH('Retirement Calculator'!A105,'Lorri 401b'!N:N,0),0)</f>
        <v>4339923.9241909329</v>
      </c>
      <c r="S105" s="25">
        <f t="shared" ca="1" si="7"/>
        <v>6488206.8606059365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7080.840059638921</v>
      </c>
      <c r="K106" s="25">
        <f t="shared" si="4"/>
        <v>18263.995145597393</v>
      </c>
      <c r="L106" s="25"/>
      <c r="N106" s="25">
        <f>'Combined Retirement'!$C$18/12</f>
        <v>33932.660666666663</v>
      </c>
      <c r="O106" s="25">
        <f t="shared" si="5"/>
        <v>8587.8254614303496</v>
      </c>
      <c r="P106" s="25">
        <f t="shared" si="6"/>
        <v>25344.835205236312</v>
      </c>
      <c r="Q106" s="25">
        <f t="array" aca="1" ref="Q106" ca="1">INDEX('Isaac 401k'!L:L,MATCH('Retirement Calculator'!A106,'Isaac 401k'!N:N,0),0)</f>
        <v>2150123.7717568455</v>
      </c>
      <c r="R106" s="25">
        <f t="array" aca="1" ref="R106" ca="1">INDEX('Lorri 401b'!L:L,MATCH('Retirement Calculator'!A106,'Lorri 401b'!N:N,0),0)</f>
        <v>4339666.8454163577</v>
      </c>
      <c r="S106" s="25">
        <f t="shared" ca="1" si="7"/>
        <v>6489790.6171732033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7080.840059638921</v>
      </c>
      <c r="K107" s="25">
        <f t="shared" si="4"/>
        <v>18263.995145597393</v>
      </c>
      <c r="L107" s="25"/>
      <c r="N107" s="25">
        <f>'Combined Retirement'!$C$18/12</f>
        <v>33932.660666666663</v>
      </c>
      <c r="O107" s="25">
        <f t="shared" si="5"/>
        <v>8587.8254614303496</v>
      </c>
      <c r="P107" s="25">
        <f t="shared" si="6"/>
        <v>25344.835205236312</v>
      </c>
      <c r="Q107" s="25">
        <f t="array" aca="1" ref="Q107" ca="1">INDEX('Isaac 401k'!L:L,MATCH('Retirement Calculator'!A107,'Isaac 401k'!N:N,0),0)</f>
        <v>2151972.2772459448</v>
      </c>
      <c r="R107" s="25">
        <f t="array" aca="1" ref="R107" ca="1">INDEX('Lorri 401b'!L:L,MATCH('Retirement Calculator'!A107,'Lorri 401b'!N:N,0),0)</f>
        <v>4339408.6954802219</v>
      </c>
      <c r="S107" s="25">
        <f t="shared" ca="1" si="7"/>
        <v>6491380.9727261662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6404.7404596389215</v>
      </c>
      <c r="K108" s="25">
        <f t="shared" si="4"/>
        <v>16520.094745597391</v>
      </c>
      <c r="L108" s="25"/>
      <c r="N108" s="25">
        <f>'Combined Retirement'!$C$18/12</f>
        <v>33932.660666666663</v>
      </c>
      <c r="O108" s="25">
        <f t="shared" si="5"/>
        <v>11007.82546143035</v>
      </c>
      <c r="P108" s="25">
        <f t="shared" si="6"/>
        <v>22924.835205236312</v>
      </c>
      <c r="Q108" s="25">
        <f t="array" aca="1" ref="Q108" ca="1">INDEX('Isaac 401k'!L:L,MATCH('Retirement Calculator'!A108,'Isaac 401k'!N:N,0),0)</f>
        <v>2154507.4015229153</v>
      </c>
      <c r="R108" s="25">
        <f t="array" aca="1" ref="R108" ca="1">INDEX('Lorri 401b'!L:L,MATCH('Retirement Calculator'!A108,'Lorri 401b'!N:N,0),0)</f>
        <v>4340900.636571018</v>
      </c>
      <c r="S108" s="25">
        <f t="shared" ca="1" si="7"/>
        <v>6495408.0380939338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6404.7404596389215</v>
      </c>
      <c r="K109" s="25">
        <f t="shared" si="4"/>
        <v>16520.094745597391</v>
      </c>
      <c r="L109" s="25"/>
      <c r="N109" s="25">
        <f>'Combined Retirement'!$C$18/12</f>
        <v>33932.660666666663</v>
      </c>
      <c r="O109" s="25">
        <f t="shared" si="5"/>
        <v>11007.82546143035</v>
      </c>
      <c r="P109" s="25">
        <f t="shared" si="6"/>
        <v>22924.835205236312</v>
      </c>
      <c r="Q109" s="25">
        <f t="array" aca="1" ref="Q109" ca="1">INDEX('Isaac 401k'!L:L,MATCH('Retirement Calculator'!A109,'Isaac 401k'!N:N,0),0)</f>
        <v>2157053.0888177063</v>
      </c>
      <c r="R109" s="25">
        <f t="array" aca="1" ref="R109" ca="1">INDEX('Lorri 401b'!L:L,MATCH('Retirement Calculator'!A109,'Lorri 401b'!N:N,0),0)</f>
        <v>4342398.7940830262</v>
      </c>
      <c r="S109" s="25">
        <f t="shared" ca="1" si="7"/>
        <v>6499451.8829007326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6404.7404596389215</v>
      </c>
      <c r="K110" s="25">
        <f t="shared" si="4"/>
        <v>16520.094745597391</v>
      </c>
      <c r="L110" s="25"/>
      <c r="N110" s="25">
        <f>'Combined Retirement'!$C$18/12</f>
        <v>33932.660666666663</v>
      </c>
      <c r="O110" s="25">
        <f t="shared" si="5"/>
        <v>11007.82546143035</v>
      </c>
      <c r="P110" s="25">
        <f t="shared" si="6"/>
        <v>22924.835205236312</v>
      </c>
      <c r="Q110" s="25">
        <f t="array" aca="1" ref="Q110" ca="1">INDEX('Isaac 401k'!L:L,MATCH('Retirement Calculator'!A110,'Isaac 401k'!N:N,0),0)</f>
        <v>2159609.3831428923</v>
      </c>
      <c r="R110" s="25">
        <f t="array" aca="1" ref="R110" ca="1">INDEX('Lorri 401b'!L:L,MATCH('Retirement Calculator'!A110,'Lorri 401b'!N:N,0),0)</f>
        <v>4343903.1939180009</v>
      </c>
      <c r="S110" s="25">
        <f t="shared" ca="1" si="7"/>
        <v>6503512.5770608932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6404.7404596389215</v>
      </c>
      <c r="K111" s="25">
        <f t="shared" si="4"/>
        <v>16520.094745597391</v>
      </c>
      <c r="L111" s="25"/>
      <c r="N111" s="25">
        <f>'Combined Retirement'!$C$18/12</f>
        <v>33932.660666666663</v>
      </c>
      <c r="O111" s="25">
        <f t="shared" si="5"/>
        <v>11007.82546143035</v>
      </c>
      <c r="P111" s="25">
        <f t="shared" si="6"/>
        <v>22924.835205236312</v>
      </c>
      <c r="Q111" s="25">
        <f t="array" aca="1" ref="Q111" ca="1">INDEX('Isaac 401k'!L:L,MATCH('Retirement Calculator'!A111,'Isaac 401k'!N:N,0),0)</f>
        <v>2162176.3286944334</v>
      </c>
      <c r="R111" s="25">
        <f t="array" aca="1" ref="R111" ca="1">INDEX('Lorri 401b'!L:L,MATCH('Retirement Calculator'!A111,'Lorri 401b'!N:N,0),0)</f>
        <v>4345413.8620856218</v>
      </c>
      <c r="S111" s="25">
        <f t="shared" ca="1" si="7"/>
        <v>6507590.1907800548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6404.7404596389215</v>
      </c>
      <c r="K112" s="25">
        <f t="shared" si="4"/>
        <v>16520.094745597391</v>
      </c>
      <c r="L112" s="25"/>
      <c r="N112" s="25">
        <f>'Combined Retirement'!$C$18/12</f>
        <v>33932.660666666663</v>
      </c>
      <c r="O112" s="25">
        <f t="shared" si="5"/>
        <v>11007.82546143035</v>
      </c>
      <c r="P112" s="25">
        <f t="shared" si="6"/>
        <v>22924.835205236312</v>
      </c>
      <c r="Q112" s="25">
        <f t="array" aca="1" ref="Q112" ca="1">INDEX('Isaac 401k'!L:L,MATCH('Retirement Calculator'!A112,'Isaac 401k'!N:N,0),0)</f>
        <v>2164753.9698524391</v>
      </c>
      <c r="R112" s="25">
        <f t="array" aca="1" ref="R112" ca="1">INDEX('Lorri 401b'!L:L,MATCH('Retirement Calculator'!A112,'Lorri 401b'!N:N,0),0)</f>
        <v>4346930.8247039411</v>
      </c>
      <c r="S112" s="25">
        <f t="shared" ca="1" si="7"/>
        <v>6511684.7945563802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6404.7404596389215</v>
      </c>
      <c r="K113" s="25">
        <f t="shared" si="4"/>
        <v>16520.094745597391</v>
      </c>
      <c r="L113" s="25"/>
      <c r="N113" s="25">
        <f>'Combined Retirement'!$C$18/12</f>
        <v>33932.660666666663</v>
      </c>
      <c r="O113" s="25">
        <f t="shared" si="5"/>
        <v>11007.82546143035</v>
      </c>
      <c r="P113" s="25">
        <f t="shared" si="6"/>
        <v>22924.835205236312</v>
      </c>
      <c r="Q113" s="25">
        <f t="array" aca="1" ref="Q113" ca="1">INDEX('Isaac 401k'!L:L,MATCH('Retirement Calculator'!A113,'Isaac 401k'!N:N,0),0)</f>
        <v>2167342.3511819365</v>
      </c>
      <c r="R113" s="25">
        <f t="array" aca="1" ref="R113" ca="1">INDEX('Lorri 401b'!L:L,MATCH('Retirement Calculator'!A113,'Lorri 401b'!N:N,0),0)</f>
        <v>4348454.1079998361</v>
      </c>
      <c r="S113" s="25">
        <f t="shared" ca="1" si="7"/>
        <v>6515796.4591817725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6404.7404596389215</v>
      </c>
      <c r="K114" s="25">
        <f t="shared" si="4"/>
        <v>16520.094745597391</v>
      </c>
      <c r="L114" s="25"/>
      <c r="N114" s="25">
        <f>'Combined Retirement'!$C$18/12</f>
        <v>33932.660666666663</v>
      </c>
      <c r="O114" s="25">
        <f t="shared" si="5"/>
        <v>11007.82546143035</v>
      </c>
      <c r="P114" s="25">
        <f t="shared" si="6"/>
        <v>22924.835205236312</v>
      </c>
      <c r="Q114" s="25">
        <f t="array" aca="1" ref="Q114" ca="1">INDEX('Isaac 401k'!L:L,MATCH('Retirement Calculator'!A114,'Isaac 401k'!N:N,0),0)</f>
        <v>2169941.5174336401</v>
      </c>
      <c r="R114" s="25">
        <f t="array" aca="1" ref="R114" ca="1">INDEX('Lorri 401b'!L:L,MATCH('Retirement Calculator'!A114,'Lorri 401b'!N:N,0),0)</f>
        <v>4349983.7383094644</v>
      </c>
      <c r="S114" s="25">
        <f t="shared" ca="1" si="7"/>
        <v>6519925.255743105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6404.7404596389215</v>
      </c>
      <c r="K115" s="25">
        <f t="shared" si="4"/>
        <v>16520.094745597391</v>
      </c>
      <c r="L115" s="25"/>
      <c r="N115" s="25">
        <f>'Combined Retirement'!$C$18/12</f>
        <v>33932.660666666663</v>
      </c>
      <c r="O115" s="25">
        <f t="shared" si="5"/>
        <v>11007.82546143035</v>
      </c>
      <c r="P115" s="25">
        <f t="shared" si="6"/>
        <v>22924.835205236312</v>
      </c>
      <c r="Q115" s="25">
        <f t="array" aca="1" ref="Q115" ca="1">INDEX('Isaac 401k'!L:L,MATCH('Retirement Calculator'!A115,'Isaac 401k'!N:N,0),0)</f>
        <v>2172551.5135447262</v>
      </c>
      <c r="R115" s="25">
        <f t="array" aca="1" ref="R115" ca="1">INDEX('Lorri 401b'!L:L,MATCH('Retirement Calculator'!A115,'Lorri 401b'!N:N,0),0)</f>
        <v>4351519.7420787159</v>
      </c>
      <c r="S115" s="25">
        <f t="shared" ca="1" si="7"/>
        <v>6524071.2556234421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6404.7404596389215</v>
      </c>
      <c r="K116" s="25">
        <f t="shared" si="4"/>
        <v>16520.094745597391</v>
      </c>
      <c r="L116" s="25"/>
      <c r="N116" s="25">
        <f>'Combined Retirement'!$C$18/12</f>
        <v>33932.660666666663</v>
      </c>
      <c r="O116" s="25">
        <f t="shared" si="5"/>
        <v>11007.82546143035</v>
      </c>
      <c r="P116" s="25">
        <f t="shared" si="6"/>
        <v>22924.835205236312</v>
      </c>
      <c r="Q116" s="25">
        <f t="array" aca="1" ref="Q116" ca="1">INDEX('Isaac 401k'!L:L,MATCH('Retirement Calculator'!A116,'Isaac 401k'!N:N,0),0)</f>
        <v>2175172.3846396082</v>
      </c>
      <c r="R116" s="25">
        <f t="array" aca="1" ref="R116" ca="1">INDEX('Lorri 401b'!L:L,MATCH('Retirement Calculator'!A116,'Lorri 401b'!N:N,0),0)</f>
        <v>4353062.1458636727</v>
      </c>
      <c r="S116" s="25">
        <f t="shared" ca="1" si="7"/>
        <v>6528234.5305032805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6404.7404596389215</v>
      </c>
      <c r="K117" s="25">
        <f t="shared" si="4"/>
        <v>16520.094745597391</v>
      </c>
      <c r="L117" s="25"/>
      <c r="N117" s="25">
        <f>'Combined Retirement'!$C$18/12</f>
        <v>33932.660666666663</v>
      </c>
      <c r="O117" s="25">
        <f t="shared" si="5"/>
        <v>11007.82546143035</v>
      </c>
      <c r="P117" s="25">
        <f t="shared" si="6"/>
        <v>22924.835205236312</v>
      </c>
      <c r="Q117" s="25">
        <f t="array" aca="1" ref="Q117" ca="1">INDEX('Isaac 401k'!L:L,MATCH('Retirement Calculator'!A117,'Isaac 401k'!N:N,0),0)</f>
        <v>2177804.1760307192</v>
      </c>
      <c r="R117" s="25">
        <f t="array" aca="1" ref="R117" ca="1">INDEX('Lorri 401b'!L:L,MATCH('Retirement Calculator'!A117,'Lorri 401b'!N:N,0),0)</f>
        <v>4354610.9763310673</v>
      </c>
      <c r="S117" s="25">
        <f t="shared" ca="1" si="7"/>
        <v>6532415.152361786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6404.7404596389215</v>
      </c>
      <c r="K118" s="25">
        <f t="shared" si="4"/>
        <v>16520.094745597391</v>
      </c>
      <c r="L118" s="25"/>
      <c r="N118" s="25">
        <f>'Combined Retirement'!$C$18/12</f>
        <v>33932.660666666663</v>
      </c>
      <c r="O118" s="25">
        <f t="shared" si="5"/>
        <v>11007.82546143035</v>
      </c>
      <c r="P118" s="25">
        <f t="shared" si="6"/>
        <v>22924.835205236312</v>
      </c>
      <c r="Q118" s="25">
        <f t="array" aca="1" ref="Q118" ca="1">INDEX('Isaac 401k'!L:L,MATCH('Retirement Calculator'!A118,'Isaac 401k'!N:N,0),0)</f>
        <v>2180446.9332192931</v>
      </c>
      <c r="R118" s="25">
        <f t="array" aca="1" ref="R118" ca="1">INDEX('Lorri 401b'!L:L,MATCH('Retirement Calculator'!A118,'Lorri 401b'!N:N,0),0)</f>
        <v>4356166.2602587426</v>
      </c>
      <c r="S118" s="25">
        <f t="shared" ca="1" si="7"/>
        <v>6536613.1934780357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6404.7404596389215</v>
      </c>
      <c r="K119" s="25">
        <f t="shared" si="4"/>
        <v>16520.094745597391</v>
      </c>
      <c r="L119" s="25"/>
      <c r="N119" s="25">
        <f>'Combined Retirement'!$C$18/12</f>
        <v>33932.660666666663</v>
      </c>
      <c r="O119" s="25">
        <f t="shared" si="5"/>
        <v>11007.82546143035</v>
      </c>
      <c r="P119" s="25">
        <f t="shared" si="6"/>
        <v>22924.835205236312</v>
      </c>
      <c r="Q119" s="25">
        <f t="array" aca="1" ref="Q119" ca="1">INDEX('Isaac 401k'!L:L,MATCH('Retirement Calculator'!A119,'Isaac 401k'!N:N,0),0)</f>
        <v>2183100.7018961525</v>
      </c>
      <c r="R119" s="25">
        <f t="array" aca="1" ref="R119" ca="1">INDEX('Lorri 401b'!L:L,MATCH('Retirement Calculator'!A119,'Lorri 401b'!N:N,0),0)</f>
        <v>4357728.024536116</v>
      </c>
      <c r="S119" s="25">
        <f t="shared" ca="1" si="7"/>
        <v>6540828.7264322685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6404.7404596389215</v>
      </c>
      <c r="K120" s="25">
        <f t="shared" si="4"/>
        <v>16520.094745597391</v>
      </c>
      <c r="L120" s="25"/>
      <c r="N120" s="25">
        <f>'Combined Retirement'!$C$18/12</f>
        <v>33932.660666666663</v>
      </c>
      <c r="O120" s="25">
        <f t="shared" si="5"/>
        <v>11007.82546143035</v>
      </c>
      <c r="P120" s="25">
        <f t="shared" si="6"/>
        <v>22924.835205236312</v>
      </c>
      <c r="Q120" s="25">
        <f t="array" aca="1" ref="Q120" ca="1">INDEX('Isaac 401k'!L:L,MATCH('Retirement Calculator'!A120,'Isaac 401k'!N:N,0),0)</f>
        <v>2185765.5279424987</v>
      </c>
      <c r="R120" s="25">
        <f t="array" aca="1" ref="R120" ca="1">INDEX('Lorri 401b'!L:L,MATCH('Retirement Calculator'!A120,'Lorri 401b'!N:N,0),0)</f>
        <v>4359296.2961646458</v>
      </c>
      <c r="S120" s="25">
        <f t="shared" ca="1" si="7"/>
        <v>6545061.824107144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6404.7404596389215</v>
      </c>
      <c r="K121" s="25">
        <f t="shared" si="4"/>
        <v>16520.094745597391</v>
      </c>
      <c r="L121" s="25"/>
      <c r="N121" s="25">
        <f>'Combined Retirement'!$C$18/12</f>
        <v>33932.660666666663</v>
      </c>
      <c r="O121" s="25">
        <f t="shared" si="5"/>
        <v>11007.82546143035</v>
      </c>
      <c r="P121" s="25">
        <f t="shared" si="6"/>
        <v>22924.835205236312</v>
      </c>
      <c r="Q121" s="25">
        <f t="array" aca="1" ref="Q121" ca="1">INDEX('Isaac 401k'!L:L,MATCH('Retirement Calculator'!A121,'Isaac 401k'!N:N,0),0)</f>
        <v>2188441.457430705</v>
      </c>
      <c r="R121" s="25">
        <f t="array" aca="1" ref="R121" ca="1">INDEX('Lorri 401b'!L:L,MATCH('Retirement Calculator'!A121,'Lorri 401b'!N:N,0),0)</f>
        <v>4360871.1022582939</v>
      </c>
      <c r="S121" s="25">
        <f t="shared" ca="1" si="7"/>
        <v>6549312.5596889984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6404.7404596389215</v>
      </c>
      <c r="K122" s="25">
        <f t="shared" si="4"/>
        <v>16520.094745597391</v>
      </c>
      <c r="L122" s="25"/>
      <c r="N122" s="25">
        <f>'Combined Retirement'!$C$18/12</f>
        <v>33932.660666666663</v>
      </c>
      <c r="O122" s="25">
        <f t="shared" si="5"/>
        <v>11007.82546143035</v>
      </c>
      <c r="P122" s="25">
        <f t="shared" si="6"/>
        <v>22924.835205236312</v>
      </c>
      <c r="Q122" s="25">
        <f t="array" aca="1" ref="Q122" ca="1">INDEX('Isaac 401k'!L:L,MATCH('Retirement Calculator'!A122,'Isaac 401k'!N:N,0),0)</f>
        <v>2191128.5366251119</v>
      </c>
      <c r="R122" s="25">
        <f t="array" aca="1" ref="R122" ca="1">INDEX('Lorri 401b'!L:L,MATCH('Retirement Calculator'!A122,'Lorri 401b'!N:N,0),0)</f>
        <v>4362452.4700439991</v>
      </c>
      <c r="S122" s="25">
        <f t="shared" ca="1" si="7"/>
        <v>6553581.0066691115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6404.7404596389215</v>
      </c>
      <c r="K123" s="25">
        <f t="shared" si="4"/>
        <v>16520.094745597391</v>
      </c>
      <c r="L123" s="25"/>
      <c r="N123" s="25">
        <f>'Combined Retirement'!$C$18/12</f>
        <v>33932.660666666663</v>
      </c>
      <c r="O123" s="25">
        <f t="shared" si="5"/>
        <v>11007.82546143035</v>
      </c>
      <c r="P123" s="25">
        <f t="shared" si="6"/>
        <v>22924.835205236312</v>
      </c>
      <c r="Q123" s="25">
        <f t="array" aca="1" ref="Q123" ca="1">INDEX('Isaac 401k'!L:L,MATCH('Retirement Calculator'!A123,'Isaac 401k'!N:N,0),0)</f>
        <v>2193826.8119828291</v>
      </c>
      <c r="R123" s="25">
        <f t="array" aca="1" ref="R123" ca="1">INDEX('Lorri 401b'!L:L,MATCH('Retirement Calculator'!A123,'Lorri 401b'!N:N,0),0)</f>
        <v>4364040.4268621448</v>
      </c>
      <c r="S123" s="25">
        <f t="shared" ca="1" si="7"/>
        <v>6557867.238844974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6404.7404596389215</v>
      </c>
      <c r="K124" s="25">
        <f t="shared" si="4"/>
        <v>16520.094745597391</v>
      </c>
      <c r="L124" s="25"/>
      <c r="N124" s="25">
        <f>'Combined Retirement'!$C$18/12</f>
        <v>33932.660666666663</v>
      </c>
      <c r="O124" s="25">
        <f t="shared" si="5"/>
        <v>11007.82546143035</v>
      </c>
      <c r="P124" s="25">
        <f t="shared" si="6"/>
        <v>22924.835205236312</v>
      </c>
      <c r="Q124" s="25">
        <f t="array" aca="1" ref="Q124" ca="1">INDEX('Isaac 401k'!L:L,MATCH('Retirement Calculator'!A124,'Isaac 401k'!N:N,0),0)</f>
        <v>2196536.3301545368</v>
      </c>
      <c r="R124" s="25">
        <f t="array" aca="1" ref="R124" ca="1">INDEX('Lorri 401b'!L:L,MATCH('Retirement Calculator'!A124,'Lorri 401b'!N:N,0),0)</f>
        <v>4365635.0001670327</v>
      </c>
      <c r="S124" s="25">
        <f t="shared" ca="1" si="7"/>
        <v>6562171.330321569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6404.7404596389215</v>
      </c>
      <c r="K125" s="25">
        <f t="shared" si="4"/>
        <v>16520.094745597391</v>
      </c>
      <c r="L125" s="25"/>
      <c r="N125" s="25">
        <f>'Combined Retirement'!$C$18/12</f>
        <v>33932.660666666663</v>
      </c>
      <c r="O125" s="25">
        <f t="shared" si="5"/>
        <v>11007.82546143035</v>
      </c>
      <c r="P125" s="25">
        <f t="shared" si="6"/>
        <v>22924.835205236312</v>
      </c>
      <c r="Q125" s="25">
        <f t="array" aca="1" ref="Q125" ca="1">INDEX('Isaac 401k'!L:L,MATCH('Retirement Calculator'!A125,'Isaac 401k'!N:N,0),0)</f>
        <v>2199257.1379852928</v>
      </c>
      <c r="R125" s="25">
        <f t="array" aca="1" ref="R125" ca="1">INDEX('Lorri 401b'!L:L,MATCH('Retirement Calculator'!A125,'Lorri 401b'!N:N,0),0)</f>
        <v>4367236.2175273579</v>
      </c>
      <c r="S125" s="25">
        <f t="shared" ca="1" si="7"/>
        <v>6566493.3555126507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6404.7404596389215</v>
      </c>
      <c r="K126" s="25">
        <f t="shared" si="4"/>
        <v>16520.094745597391</v>
      </c>
      <c r="L126" s="25"/>
      <c r="N126" s="25">
        <f>'Combined Retirement'!$C$18/12</f>
        <v>33932.660666666663</v>
      </c>
      <c r="O126" s="25">
        <f t="shared" si="5"/>
        <v>11007.82546143035</v>
      </c>
      <c r="P126" s="25">
        <f t="shared" si="6"/>
        <v>22924.835205236312</v>
      </c>
      <c r="Q126" s="25">
        <f t="array" aca="1" ref="Q126" ca="1">INDEX('Isaac 401k'!L:L,MATCH('Retirement Calculator'!A126,'Isaac 401k'!N:N,0),0)</f>
        <v>2201989.2825153437</v>
      </c>
      <c r="R126" s="25">
        <f t="array" aca="1" ref="R126" ca="1">INDEX('Lorri 401b'!L:L,MATCH('Retirement Calculator'!A126,'Lorri 401b'!N:N,0),0)</f>
        <v>4368844.1066266838</v>
      </c>
      <c r="S126" s="25">
        <f t="shared" ca="1" si="7"/>
        <v>6570833.3891420271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6404.7404596389215</v>
      </c>
      <c r="K127" s="25">
        <f t="shared" si="4"/>
        <v>16520.094745597391</v>
      </c>
      <c r="L127" s="25"/>
      <c r="N127" s="25">
        <f>'Combined Retirement'!$C$18/12</f>
        <v>33932.660666666663</v>
      </c>
      <c r="O127" s="25">
        <f t="shared" si="5"/>
        <v>11007.82546143035</v>
      </c>
      <c r="P127" s="25">
        <f t="shared" si="6"/>
        <v>22924.835205236312</v>
      </c>
      <c r="Q127" s="25">
        <f t="array" aca="1" ref="Q127" ca="1">INDEX('Isaac 401k'!L:L,MATCH('Retirement Calculator'!A127,'Isaac 401k'!N:N,0),0)</f>
        <v>2204732.8109809365</v>
      </c>
      <c r="R127" s="25">
        <f t="array" aca="1" ref="R127" ca="1">INDEX('Lorri 401b'!L:L,MATCH('Retirement Calculator'!A127,'Lorri 401b'!N:N,0),0)</f>
        <v>4370458.6952639241</v>
      </c>
      <c r="S127" s="25">
        <f t="shared" ca="1" si="7"/>
        <v>6575191.5062448606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6404.7404596389215</v>
      </c>
      <c r="K128" s="25">
        <f t="shared" si="4"/>
        <v>16520.094745597391</v>
      </c>
      <c r="L128" s="25"/>
      <c r="N128" s="25">
        <f>'Combined Retirement'!$C$18/12</f>
        <v>33932.660666666663</v>
      </c>
      <c r="O128" s="25">
        <f t="shared" si="5"/>
        <v>11007.82546143035</v>
      </c>
      <c r="P128" s="25">
        <f t="shared" si="6"/>
        <v>22924.835205236312</v>
      </c>
      <c r="Q128" s="25">
        <f t="array" aca="1" ref="Q128" ca="1">INDEX('Isaac 401k'!L:L,MATCH('Retirement Calculator'!A128,'Isaac 401k'!N:N,0),0)</f>
        <v>2207487.7708151359</v>
      </c>
      <c r="R128" s="25">
        <f t="array" aca="1" ref="R128" ca="1">INDEX('Lorri 401b'!L:L,MATCH('Retirement Calculator'!A128,'Lorri 401b'!N:N,0),0)</f>
        <v>4372080.0113538196</v>
      </c>
      <c r="S128" s="25">
        <f t="shared" ca="1" si="7"/>
        <v>6579567.7821689555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6404.7404596389215</v>
      </c>
      <c r="K129" s="25">
        <f t="shared" si="4"/>
        <v>16520.094745597391</v>
      </c>
      <c r="L129" s="25"/>
      <c r="N129" s="25">
        <f>'Combined Retirement'!$C$18/12</f>
        <v>33932.660666666663</v>
      </c>
      <c r="O129" s="25">
        <f t="shared" si="5"/>
        <v>11007.82546143035</v>
      </c>
      <c r="P129" s="25">
        <f t="shared" si="6"/>
        <v>22924.835205236312</v>
      </c>
      <c r="Q129" s="25">
        <f t="array" aca="1" ref="Q129" ca="1">INDEX('Isaac 401k'!L:L,MATCH('Retirement Calculator'!A129,'Isaac 401k'!N:N,0),0)</f>
        <v>2210254.2096486446</v>
      </c>
      <c r="R129" s="25">
        <f t="array" aca="1" ref="R129" ca="1">INDEX('Lorri 401b'!L:L,MATCH('Retirement Calculator'!A129,'Lorri 401b'!N:N,0),0)</f>
        <v>4373708.0829274226</v>
      </c>
      <c r="S129" s="25">
        <f t="shared" ca="1" si="7"/>
        <v>6583962.2925760671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6404.7404596389215</v>
      </c>
      <c r="K130" s="25">
        <f t="shared" si="4"/>
        <v>16520.094745597391</v>
      </c>
      <c r="L130" s="25"/>
      <c r="N130" s="25">
        <f>'Combined Retirement'!$C$18/12</f>
        <v>33932.660666666663</v>
      </c>
      <c r="O130" s="25">
        <f t="shared" si="5"/>
        <v>11007.82546143035</v>
      </c>
      <c r="P130" s="25">
        <f t="shared" si="6"/>
        <v>22924.835205236312</v>
      </c>
      <c r="Q130" s="25">
        <f t="array" aca="1" ref="Q130" ca="1">INDEX('Isaac 401k'!L:L,MATCH('Retirement Calculator'!A130,'Isaac 401k'!N:N,0),0)</f>
        <v>2213032.1753106262</v>
      </c>
      <c r="R130" s="25">
        <f t="array" aca="1" ref="R130" ca="1">INDEX('Lorri 401b'!L:L,MATCH('Retirement Calculator'!A130,'Lorri 401b'!N:N,0),0)</f>
        <v>4375342.9381325822</v>
      </c>
      <c r="S130" s="25">
        <f t="shared" ca="1" si="7"/>
        <v>6588375.1134432089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6404.7404596389215</v>
      </c>
      <c r="K131" s="25">
        <f t="shared" si="4"/>
        <v>16520.094745597391</v>
      </c>
      <c r="L131" s="25"/>
      <c r="N131" s="25">
        <f>'Combined Retirement'!$C$18/12</f>
        <v>33932.660666666663</v>
      </c>
      <c r="O131" s="25">
        <f t="shared" si="5"/>
        <v>11007.82546143035</v>
      </c>
      <c r="P131" s="25">
        <f t="shared" si="6"/>
        <v>22924.835205236312</v>
      </c>
      <c r="Q131" s="25">
        <f t="array" aca="1" ref="Q131" ca="1">INDEX('Isaac 401k'!L:L,MATCH('Retirement Calculator'!A131,'Isaac 401k'!N:N,0),0)</f>
        <v>2215821.7158295326</v>
      </c>
      <c r="R131" s="25">
        <f t="array" aca="1" ref="R131" ca="1">INDEX('Lorri 401b'!L:L,MATCH('Retirement Calculator'!A131,'Lorri 401b'!N:N,0),0)</f>
        <v>4376984.6052344302</v>
      </c>
      <c r="S131" s="25">
        <f t="shared" ca="1" si="7"/>
        <v>6592806.3210639628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6404.7404596389215</v>
      </c>
      <c r="K132" s="25">
        <f t="shared" si="4"/>
        <v>16520.094745597391</v>
      </c>
      <c r="L132" s="25"/>
      <c r="N132" s="25">
        <f>'Combined Retirement'!$C$18/12</f>
        <v>33932.660666666663</v>
      </c>
      <c r="O132" s="25">
        <f t="shared" si="5"/>
        <v>11007.82546143035</v>
      </c>
      <c r="P132" s="25">
        <f t="shared" si="6"/>
        <v>22924.835205236312</v>
      </c>
      <c r="Q132" s="25">
        <f t="array" aca="1" ref="Q132" ca="1">INDEX('Isaac 401k'!L:L,MATCH('Retirement Calculator'!A132,'Isaac 401k'!N:N,0),0)</f>
        <v>2218622.8794339346</v>
      </c>
      <c r="R132" s="25">
        <f t="array" aca="1" ref="R132" ca="1">INDEX('Lorri 401b'!L:L,MATCH('Retirement Calculator'!A132,'Lorri 401b'!N:N,0),0)</f>
        <v>4378633.1126158694</v>
      </c>
      <c r="S132" s="25">
        <f t="shared" ca="1" si="7"/>
        <v>6597255.992049804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6404.7404596389215</v>
      </c>
      <c r="K133" s="25">
        <f t="shared" si="4"/>
        <v>16520.094745597391</v>
      </c>
      <c r="L133" s="25"/>
      <c r="N133" s="25">
        <f>'Combined Retirement'!$C$18/12</f>
        <v>33932.660666666663</v>
      </c>
      <c r="O133" s="25">
        <f t="shared" si="5"/>
        <v>11007.82546143035</v>
      </c>
      <c r="P133" s="25">
        <f t="shared" si="6"/>
        <v>22924.835205236312</v>
      </c>
      <c r="Q133" s="25">
        <f t="array" aca="1" ref="Q133" ca="1">INDEX('Isaac 401k'!L:L,MATCH('Retirement Calculator'!A133,'Isaac 401k'!N:N,0),0)</f>
        <v>2221435.7145533552</v>
      </c>
      <c r="R133" s="25">
        <f t="array" aca="1" ref="R133" ca="1">INDEX('Lorri 401b'!L:L,MATCH('Retirement Calculator'!A133,'Lorri 401b'!N:N,0),0)</f>
        <v>4380288.488778064</v>
      </c>
      <c r="S133" s="25">
        <f t="shared" ca="1" si="7"/>
        <v>6601724.2033314193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6404.7404596389215</v>
      </c>
      <c r="K134" s="25">
        <f t="shared" si="4"/>
        <v>16520.094745597391</v>
      </c>
      <c r="L134" s="25"/>
      <c r="N134" s="25">
        <f>'Combined Retirement'!$C$18/12</f>
        <v>33932.660666666663</v>
      </c>
      <c r="O134" s="25">
        <f t="shared" si="5"/>
        <v>11007.82546143035</v>
      </c>
      <c r="P134" s="25">
        <f t="shared" si="6"/>
        <v>22924.835205236312</v>
      </c>
      <c r="Q134" s="25">
        <f t="array" aca="1" ref="Q134" ca="1">INDEX('Isaac 401k'!L:L,MATCH('Retirement Calculator'!A134,'Isaac 401k'!N:N,0),0)</f>
        <v>2224260.2698191064</v>
      </c>
      <c r="R134" s="25">
        <f t="array" aca="1" ref="R134" ca="1">INDEX('Lorri 401b'!L:L,MATCH('Retirement Calculator'!A134,'Lorri 401b'!N:N,0),0)</f>
        <v>4381950.7623409349</v>
      </c>
      <c r="S134" s="25">
        <f t="shared" ca="1" si="7"/>
        <v>6606211.0321600419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6404.7404596389215</v>
      </c>
      <c r="K135" s="25">
        <f t="shared" si="4"/>
        <v>16520.094745597391</v>
      </c>
      <c r="L135" s="25"/>
      <c r="N135" s="25">
        <f>'Combined Retirement'!$C$18/12</f>
        <v>33932.660666666663</v>
      </c>
      <c r="O135" s="25">
        <f t="shared" si="5"/>
        <v>11007.82546143035</v>
      </c>
      <c r="P135" s="25">
        <f t="shared" si="6"/>
        <v>22924.835205236312</v>
      </c>
      <c r="Q135" s="25">
        <f t="array" aca="1" ref="Q135" ca="1">INDEX('Isaac 401k'!L:L,MATCH('Retirement Calculator'!A135,'Isaac 401k'!N:N,0),0)</f>
        <v>2227096.5940651316</v>
      </c>
      <c r="R135" s="25">
        <f t="array" aca="1" ref="R135" ca="1">INDEX('Lorri 401b'!L:L,MATCH('Retirement Calculator'!A135,'Lorri 401b'!N:N,0),0)</f>
        <v>4383619.9620436514</v>
      </c>
      <c r="S135" s="25">
        <f t="shared" ca="1" si="7"/>
        <v>6610716.556108783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6404.7404596389215</v>
      </c>
      <c r="K136" s="25">
        <f t="shared" si="4"/>
        <v>16520.094745597391</v>
      </c>
      <c r="L136" s="25"/>
      <c r="N136" s="25">
        <f>'Combined Retirement'!$C$18/12</f>
        <v>33932.660666666663</v>
      </c>
      <c r="O136" s="25">
        <f t="shared" si="5"/>
        <v>11007.82546143035</v>
      </c>
      <c r="P136" s="25">
        <f t="shared" si="6"/>
        <v>22924.835205236312</v>
      </c>
      <c r="Q136" s="25">
        <f t="array" aca="1" ref="Q136" ca="1">INDEX('Isaac 401k'!L:L,MATCH('Retirement Calculator'!A136,'Isaac 401k'!N:N,0),0)</f>
        <v>2229944.7363288486</v>
      </c>
      <c r="R136" s="25">
        <f t="array" aca="1" ref="R136" ca="1">INDEX('Lorri 401b'!L:L,MATCH('Retirement Calculator'!A136,'Lorri 401b'!N:N,0),0)</f>
        <v>4385296.1167451292</v>
      </c>
      <c r="S136" s="25">
        <f t="shared" ca="1" si="7"/>
        <v>6615240.8530739779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6404.7404596389215</v>
      </c>
      <c r="K137" s="25">
        <f t="shared" si="4"/>
        <v>16520.094745597391</v>
      </c>
      <c r="L137" s="25"/>
      <c r="N137" s="25">
        <f>'Combined Retirement'!$C$18/12</f>
        <v>33932.660666666663</v>
      </c>
      <c r="O137" s="25">
        <f t="shared" si="5"/>
        <v>11007.82546143035</v>
      </c>
      <c r="P137" s="25">
        <f t="shared" si="6"/>
        <v>22924.835205236312</v>
      </c>
      <c r="Q137" s="25">
        <f t="array" aca="1" ref="Q137" ca="1">INDEX('Isaac 401k'!L:L,MATCH('Retirement Calculator'!A137,'Isaac 401k'!N:N,0),0)</f>
        <v>2232804.7458519978</v>
      </c>
      <c r="R137" s="25">
        <f t="array" aca="1" ref="R137" ca="1">INDEX('Lorri 401b'!L:L,MATCH('Retirement Calculator'!A137,'Lorri 401b'!N:N,0),0)</f>
        <v>4386979.2554245293</v>
      </c>
      <c r="S137" s="25">
        <f t="shared" ca="1" si="7"/>
        <v>6619784.0012765266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6404.7404596389215</v>
      </c>
      <c r="K138" s="25">
        <f t="shared" si="4"/>
        <v>16520.094745597391</v>
      </c>
      <c r="L138" s="25"/>
      <c r="N138" s="25">
        <f>'Combined Retirement'!$C$18/12</f>
        <v>33932.660666666663</v>
      </c>
      <c r="O138" s="25">
        <f t="shared" si="5"/>
        <v>11007.82546143035</v>
      </c>
      <c r="P138" s="25">
        <f t="shared" si="6"/>
        <v>22924.835205236312</v>
      </c>
      <c r="Q138" s="25">
        <f t="array" aca="1" ref="Q138" ca="1">INDEX('Isaac 401k'!L:L,MATCH('Retirement Calculator'!A138,'Isaac 401k'!N:N,0),0)</f>
        <v>2235676.6720814933</v>
      </c>
      <c r="R138" s="25">
        <f t="array" aca="1" ref="R138" ca="1">INDEX('Lorri 401b'!L:L,MATCH('Retirement Calculator'!A138,'Lorri 401b'!N:N,0),0)</f>
        <v>4388669.4071817603</v>
      </c>
      <c r="S138" s="25">
        <f t="shared" ca="1" si="7"/>
        <v>6624346.0792632531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6404.7404596389215</v>
      </c>
      <c r="K139" s="25">
        <f t="shared" si="4"/>
        <v>16520.094745597391</v>
      </c>
      <c r="L139" s="25"/>
      <c r="N139" s="25">
        <f>'Combined Retirement'!$C$18/12</f>
        <v>33932.660666666663</v>
      </c>
      <c r="O139" s="25">
        <f t="shared" si="5"/>
        <v>11007.82546143035</v>
      </c>
      <c r="P139" s="25">
        <f t="shared" si="6"/>
        <v>22924.835205236312</v>
      </c>
      <c r="Q139" s="25">
        <f t="array" aca="1" ref="Q139" ca="1">INDEX('Isaac 401k'!L:L,MATCH('Retirement Calculator'!A139,'Isaac 401k'!N:N,0),0)</f>
        <v>2238560.5646702787</v>
      </c>
      <c r="R139" s="25">
        <f t="array" aca="1" ref="R139" ca="1">INDEX('Lorri 401b'!L:L,MATCH('Retirement Calculator'!A139,'Lorri 401b'!N:N,0),0)</f>
        <v>4390366.6012379797</v>
      </c>
      <c r="S139" s="25">
        <f t="shared" ca="1" si="7"/>
        <v>6628927.1659082584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6404.7404596389215</v>
      </c>
      <c r="K140" s="25">
        <f t="shared" si="4"/>
        <v>16520.094745597391</v>
      </c>
      <c r="L140" s="25"/>
      <c r="N140" s="25">
        <f>'Combined Retirement'!$C$18/12</f>
        <v>33932.660666666663</v>
      </c>
      <c r="O140" s="25">
        <f t="shared" si="5"/>
        <v>11007.82546143035</v>
      </c>
      <c r="P140" s="25">
        <f t="shared" si="6"/>
        <v>22924.835205236312</v>
      </c>
      <c r="Q140" s="25">
        <f t="array" aca="1" ref="Q140" ca="1">INDEX('Isaac 401k'!L:L,MATCH('Retirement Calculator'!A140,'Isaac 401k'!N:N,0),0)</f>
        <v>2241456.4734781841</v>
      </c>
      <c r="R140" s="25">
        <f t="array" aca="1" ref="R140" ca="1">INDEX('Lorri 401b'!L:L,MATCH('Retirement Calculator'!A140,'Lorri 401b'!N:N,0),0)</f>
        <v>4392070.8669360997</v>
      </c>
      <c r="S140" s="25">
        <f t="shared" ca="1" si="7"/>
        <v>6633527.3404142838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6404.7404596389215</v>
      </c>
      <c r="K141" s="25">
        <f t="shared" si="4"/>
        <v>16520.094745597391</v>
      </c>
      <c r="L141" s="25"/>
      <c r="N141" s="25">
        <f>'Combined Retirement'!$C$18/12</f>
        <v>33932.660666666663</v>
      </c>
      <c r="O141" s="25">
        <f t="shared" si="5"/>
        <v>11007.82546143035</v>
      </c>
      <c r="P141" s="25">
        <f t="shared" si="6"/>
        <v>22924.835205236312</v>
      </c>
      <c r="Q141" s="25">
        <f t="array" aca="1" ref="Q141" ca="1">INDEX('Isaac 401k'!L:L,MATCH('Retirement Calculator'!A141,'Isaac 401k'!N:N,0),0)</f>
        <v>2244364.4485727889</v>
      </c>
      <c r="R141" s="25">
        <f t="array" aca="1" ref="R141" ca="1">INDEX('Lorri 401b'!L:L,MATCH('Retirement Calculator'!A141,'Lorri 401b'!N:N,0),0)</f>
        <v>4393782.2337412955</v>
      </c>
      <c r="S141" s="25">
        <f t="shared" ca="1" si="7"/>
        <v>6638146.6823140848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6404.7404596389215</v>
      </c>
      <c r="K142" s="25">
        <f t="shared" si="4"/>
        <v>16520.094745597391</v>
      </c>
      <c r="L142" s="25"/>
      <c r="N142" s="25">
        <f>'Combined Retirement'!$C$18/12</f>
        <v>33932.660666666663</v>
      </c>
      <c r="O142" s="25">
        <f t="shared" si="5"/>
        <v>11007.82546143035</v>
      </c>
      <c r="P142" s="25">
        <f t="shared" si="6"/>
        <v>22924.835205236312</v>
      </c>
      <c r="Q142" s="25">
        <f t="array" aca="1" ref="Q142" ca="1">INDEX('Isaac 401k'!L:L,MATCH('Retirement Calculator'!A142,'Isaac 401k'!N:N,0),0)</f>
        <v>2247284.5402302877</v>
      </c>
      <c r="R142" s="25">
        <f t="array" aca="1" ref="R142" ca="1">INDEX('Lorri 401b'!L:L,MATCH('Retirement Calculator'!A142,'Lorri 401b'!N:N,0),0)</f>
        <v>4395500.731241513</v>
      </c>
      <c r="S142" s="25">
        <f t="shared" ca="1" si="7"/>
        <v>6642785.2714718003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6404.7404596389215</v>
      </c>
      <c r="K143" s="25">
        <f t="shared" si="4"/>
        <v>16520.094745597391</v>
      </c>
      <c r="L143" s="25"/>
      <c r="N143" s="25">
        <f>'Combined Retirement'!$C$18/12</f>
        <v>33932.660666666663</v>
      </c>
      <c r="O143" s="25">
        <f t="shared" si="5"/>
        <v>11007.82546143035</v>
      </c>
      <c r="P143" s="25">
        <f t="shared" si="6"/>
        <v>22924.835205236312</v>
      </c>
      <c r="Q143" s="25">
        <f t="array" aca="1" ref="Q143" ca="1">INDEX('Isaac 401k'!L:L,MATCH('Retirement Calculator'!A143,'Isaac 401k'!N:N,0),0)</f>
        <v>2250216.7989363596</v>
      </c>
      <c r="R143" s="25">
        <f t="array" aca="1" ref="R143" ca="1">INDEX('Lorri 401b'!L:L,MATCH('Retirement Calculator'!A143,'Lorri 401b'!N:N,0),0)</f>
        <v>4397226.389147982</v>
      </c>
      <c r="S143" s="25">
        <f t="shared" ca="1" si="7"/>
        <v>6647443.1880843416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6404.7404596389215</v>
      </c>
      <c r="K144" s="25">
        <f t="shared" si="4"/>
        <v>16520.094745597391</v>
      </c>
      <c r="L144" s="25"/>
      <c r="N144" s="25">
        <f>'Combined Retirement'!$C$18/12</f>
        <v>33932.660666666663</v>
      </c>
      <c r="O144" s="25">
        <f t="shared" si="5"/>
        <v>11007.82546143035</v>
      </c>
      <c r="P144" s="25">
        <f t="shared" si="6"/>
        <v>22924.835205236312</v>
      </c>
      <c r="Q144" s="25">
        <f t="array" aca="1" ref="Q144" ca="1">INDEX('Isaac 401k'!L:L,MATCH('Retirement Calculator'!A144,'Isaac 401k'!N:N,0),0)</f>
        <v>2253161.2753870403</v>
      </c>
      <c r="R144" s="25">
        <f t="array" aca="1" ref="R144" ca="1">INDEX('Lorri 401b'!L:L,MATCH('Retirement Calculator'!A144,'Lorri 401b'!N:N,0),0)</f>
        <v>4398959.2372957272</v>
      </c>
      <c r="S144" s="25">
        <f t="shared" ca="1" si="7"/>
        <v>6652120.5126827676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6404.7404596389215</v>
      </c>
      <c r="K145" s="25">
        <f t="shared" si="4"/>
        <v>16520.094745597391</v>
      </c>
      <c r="L145" s="25"/>
      <c r="N145" s="25">
        <f>'Combined Retirement'!$C$18/12</f>
        <v>33932.660666666663</v>
      </c>
      <c r="O145" s="25">
        <f t="shared" si="5"/>
        <v>11007.82546143035</v>
      </c>
      <c r="P145" s="25">
        <f t="shared" si="6"/>
        <v>22924.835205236312</v>
      </c>
      <c r="Q145" s="25">
        <f t="array" aca="1" ref="Q145" ca="1">INDEX('Isaac 401k'!L:L,MATCH('Retirement Calculator'!A145,'Isaac 401k'!N:N,0),0)</f>
        <v>2256118.0204895986</v>
      </c>
      <c r="R145" s="25">
        <f t="array" aca="1" ref="R145" ca="1">INDEX('Lorri 401b'!L:L,MATCH('Retirement Calculator'!A145,'Lorri 401b'!N:N,0),0)</f>
        <v>4400699.3056440884</v>
      </c>
      <c r="S145" s="25">
        <f t="shared" ca="1" si="7"/>
        <v>6656817.326133687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6404.7404596389215</v>
      </c>
      <c r="K146" s="25">
        <f t="shared" si="4"/>
        <v>16520.094745597391</v>
      </c>
      <c r="L146" s="25"/>
      <c r="N146" s="25">
        <f>'Combined Retirement'!$C$18/12</f>
        <v>33932.660666666663</v>
      </c>
      <c r="O146" s="25">
        <f t="shared" si="5"/>
        <v>11007.82546143035</v>
      </c>
      <c r="P146" s="25">
        <f t="shared" si="6"/>
        <v>22924.835205236312</v>
      </c>
      <c r="Q146" s="25">
        <f t="array" aca="1" ref="Q146" ca="1">INDEX('Isaac 401k'!L:L,MATCH('Retirement Calculator'!A146,'Isaac 401k'!N:N,0),0)</f>
        <v>2259087.0853634179</v>
      </c>
      <c r="R146" s="25">
        <f t="array" aca="1" ref="R146" ca="1">INDEX('Lorri 401b'!L:L,MATCH('Retirement Calculator'!A146,'Lorri 401b'!N:N,0),0)</f>
        <v>4402446.6242772341</v>
      </c>
      <c r="S146" s="25">
        <f t="shared" ca="1" si="7"/>
        <v>6661533.7096406519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6404.7404596389215</v>
      </c>
      <c r="K147" s="25">
        <f t="shared" si="4"/>
        <v>16520.094745597391</v>
      </c>
      <c r="L147" s="25"/>
      <c r="N147" s="25">
        <f>'Combined Retirement'!$C$18/12</f>
        <v>33932.660666666663</v>
      </c>
      <c r="O147" s="25">
        <f t="shared" si="5"/>
        <v>11007.82546143035</v>
      </c>
      <c r="P147" s="25">
        <f t="shared" si="6"/>
        <v>22924.835205236312</v>
      </c>
      <c r="Q147" s="25">
        <f t="array" aca="1" ref="Q147" ca="1">INDEX('Isaac 401k'!L:L,MATCH('Retirement Calculator'!A147,'Isaac 401k'!N:N,0),0)</f>
        <v>2262068.5213408777</v>
      </c>
      <c r="R147" s="25">
        <f t="array" aca="1" ref="R147" ca="1">INDEX('Lorri 401b'!L:L,MATCH('Retirement Calculator'!A147,'Lorri 401b'!N:N,0),0)</f>
        <v>4404201.223404685</v>
      </c>
      <c r="S147" s="25">
        <f t="shared" ca="1" si="7"/>
        <v>6666269.7447455628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6404.7404596389215</v>
      </c>
      <c r="K148" s="25">
        <f t="shared" si="4"/>
        <v>16520.094745597391</v>
      </c>
      <c r="L148" s="25"/>
      <c r="N148" s="25">
        <f>'Combined Retirement'!$C$18/12</f>
        <v>33932.660666666663</v>
      </c>
      <c r="O148" s="25">
        <f t="shared" si="5"/>
        <v>11007.82546143035</v>
      </c>
      <c r="P148" s="25">
        <f t="shared" si="6"/>
        <v>22924.835205236312</v>
      </c>
      <c r="Q148" s="25">
        <f t="array" aca="1" ref="Q148" ca="1">INDEX('Isaac 401k'!L:L,MATCH('Retirement Calculator'!A148,'Isaac 401k'!N:N,0),0)</f>
        <v>2265062.3799682437</v>
      </c>
      <c r="R148" s="25">
        <f t="array" aca="1" ref="R148" ca="1">INDEX('Lorri 401b'!L:L,MATCH('Retirement Calculator'!A148,'Lorri 401b'!N:N,0),0)</f>
        <v>4405963.1333618332</v>
      </c>
      <c r="S148" s="25">
        <f t="shared" ca="1" si="7"/>
        <v>6671025.5133300768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6404.7404596389215</v>
      </c>
      <c r="K149" s="25">
        <f t="shared" si="4"/>
        <v>16520.094745597391</v>
      </c>
      <c r="L149" s="25"/>
      <c r="N149" s="25">
        <f>'Combined Retirement'!$C$18/12</f>
        <v>33932.660666666663</v>
      </c>
      <c r="O149" s="25">
        <f t="shared" si="5"/>
        <v>11007.82546143035</v>
      </c>
      <c r="P149" s="25">
        <f t="shared" si="6"/>
        <v>22924.835205236312</v>
      </c>
      <c r="Q149" s="25">
        <f t="array" aca="1" ref="Q149" ca="1">INDEX('Isaac 401k'!L:L,MATCH('Retirement Calculator'!A149,'Isaac 401k'!N:N,0),0)</f>
        <v>2268068.713006557</v>
      </c>
      <c r="R149" s="25">
        <f t="array" aca="1" ref="R149" ca="1">INDEX('Lorri 401b'!L:L,MATCH('Retirement Calculator'!A149,'Lorri 401b'!N:N,0),0)</f>
        <v>4407732.3846104695</v>
      </c>
      <c r="S149" s="25">
        <f t="shared" ca="1" si="7"/>
        <v>6675801.0976170264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6404.7404596389215</v>
      </c>
      <c r="K150" s="25">
        <f t="shared" si="4"/>
        <v>16520.094745597391</v>
      </c>
      <c r="L150" s="25"/>
      <c r="N150" s="25">
        <f>'Combined Retirement'!$C$18/12</f>
        <v>33932.660666666663</v>
      </c>
      <c r="O150" s="25">
        <f t="shared" si="5"/>
        <v>11007.82546143035</v>
      </c>
      <c r="P150" s="25">
        <f t="shared" si="6"/>
        <v>22924.835205236312</v>
      </c>
      <c r="Q150" s="25">
        <f t="array" aca="1" ref="Q150" ca="1">INDEX('Isaac 401k'!L:L,MATCH('Retirement Calculator'!A150,'Isaac 401k'!N:N,0),0)</f>
        <v>2271087.5724325301</v>
      </c>
      <c r="R150" s="25">
        <f t="array" aca="1" ref="R150" ca="1">INDEX('Lorri 401b'!L:L,MATCH('Retirement Calculator'!A150,'Lorri 401b'!N:N,0),0)</f>
        <v>4409509.0077393083</v>
      </c>
      <c r="S150" s="25">
        <f t="shared" ca="1" si="7"/>
        <v>6680596.5801718384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6404.7404596389215</v>
      </c>
      <c r="K151" s="25">
        <f t="shared" si="4"/>
        <v>16520.094745597391</v>
      </c>
      <c r="L151" s="25"/>
      <c r="N151" s="25">
        <f>'Combined Retirement'!$C$18/12</f>
        <v>33932.660666666663</v>
      </c>
      <c r="O151" s="25">
        <f t="shared" si="5"/>
        <v>11007.82546143035</v>
      </c>
      <c r="P151" s="25">
        <f t="shared" si="6"/>
        <v>22924.835205236312</v>
      </c>
      <c r="Q151" s="25">
        <f t="array" aca="1" ref="Q151" ca="1">INDEX('Isaac 401k'!L:L,MATCH('Retirement Calculator'!A151,'Isaac 401k'!N:N,0),0)</f>
        <v>2274119.0104394448</v>
      </c>
      <c r="R151" s="25">
        <f t="array" aca="1" ref="R151" ca="1">INDEX('Lorri 401b'!L:L,MATCH('Retirement Calculator'!A151,'Lorri 401b'!N:N,0),0)</f>
        <v>4411293.0334645174</v>
      </c>
      <c r="S151" s="25">
        <f t="shared" ca="1" si="7"/>
        <v>6685412.0439039618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6404.7404596389215</v>
      </c>
      <c r="K152" s="25">
        <f t="shared" si="4"/>
        <v>16520.094745597391</v>
      </c>
      <c r="L152" s="25"/>
      <c r="N152" s="25">
        <f>'Combined Retirement'!$C$18/12</f>
        <v>33932.660666666663</v>
      </c>
      <c r="O152" s="25">
        <f t="shared" si="5"/>
        <v>11007.82546143035</v>
      </c>
      <c r="P152" s="25">
        <f t="shared" si="6"/>
        <v>22924.835205236312</v>
      </c>
      <c r="Q152" s="25">
        <f t="array" aca="1" ref="Q152" ca="1">INDEX('Isaac 401k'!L:L,MATCH('Retirement Calculator'!A152,'Isaac 401k'!N:N,0),0)</f>
        <v>2277163.0794380549</v>
      </c>
      <c r="R152" s="25">
        <f t="array" aca="1" ref="R152" ca="1">INDEX('Lorri 401b'!L:L,MATCH('Retirement Calculator'!A152,'Lorri 401b'!N:N,0),0)</f>
        <v>4413084.4926302489</v>
      </c>
      <c r="S152" s="25">
        <f t="shared" ca="1" si="7"/>
        <v>6690247.5720683038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6404.7404596389215</v>
      </c>
      <c r="K153" s="25">
        <f t="shared" si="4"/>
        <v>16520.094745597391</v>
      </c>
      <c r="L153" s="25"/>
      <c r="N153" s="25">
        <f>'Combined Retirement'!$C$18/12</f>
        <v>33932.660666666663</v>
      </c>
      <c r="O153" s="25">
        <f t="shared" si="5"/>
        <v>11007.82546143035</v>
      </c>
      <c r="P153" s="25">
        <f t="shared" si="6"/>
        <v>22924.835205236312</v>
      </c>
      <c r="Q153" s="25">
        <f t="array" aca="1" ref="Q153" ca="1">INDEX('Isaac 401k'!L:L,MATCH('Retirement Calculator'!A153,'Isaac 401k'!N:N,0),0)</f>
        <v>2280219.8320574923</v>
      </c>
      <c r="R153" s="25">
        <f t="array" aca="1" ref="R153" ca="1">INDEX('Lorri 401b'!L:L,MATCH('Retirement Calculator'!A153,'Lorri 401b'!N:N,0),0)</f>
        <v>4414883.4162091706</v>
      </c>
      <c r="S153" s="25">
        <f t="shared" ca="1" si="7"/>
        <v>6695103.2482666634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6404.7404596389215</v>
      </c>
      <c r="K154" s="25">
        <f t="shared" si="4"/>
        <v>16520.094745597391</v>
      </c>
      <c r="L154" s="25"/>
      <c r="N154" s="25">
        <f>'Combined Retirement'!$C$18/12</f>
        <v>33932.660666666663</v>
      </c>
      <c r="O154" s="25">
        <f t="shared" si="5"/>
        <v>11007.82546143035</v>
      </c>
      <c r="P154" s="25">
        <f t="shared" si="6"/>
        <v>22924.835205236312</v>
      </c>
      <c r="Q154" s="25">
        <f t="array" aca="1" ref="Q154" ca="1">INDEX('Isaac 401k'!L:L,MATCH('Retirement Calculator'!A154,'Isaac 401k'!N:N,0),0)</f>
        <v>2283289.3211461776</v>
      </c>
      <c r="R154" s="25">
        <f t="array" aca="1" ref="R154" ca="1">INDEX('Lorri 401b'!L:L,MATCH('Retirement Calculator'!A154,'Lorri 401b'!N:N,0),0)</f>
        <v>4416689.8353030039</v>
      </c>
      <c r="S154" s="25">
        <f t="shared" ca="1" si="7"/>
        <v>6699979.156449182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6404.7404596389215</v>
      </c>
      <c r="K155" s="25">
        <f t="shared" si="4"/>
        <v>16520.094745597391</v>
      </c>
      <c r="L155" s="25"/>
      <c r="N155" s="25">
        <f>'Combined Retirement'!$C$18/12</f>
        <v>33932.660666666663</v>
      </c>
      <c r="O155" s="25">
        <f t="shared" si="5"/>
        <v>11007.82546143035</v>
      </c>
      <c r="P155" s="25">
        <f t="shared" si="6"/>
        <v>22924.835205236312</v>
      </c>
      <c r="Q155" s="25">
        <f t="array" aca="1" ref="Q155" ca="1">INDEX('Isaac 401k'!L:L,MATCH('Retirement Calculator'!A155,'Isaac 401k'!N:N,0),0)</f>
        <v>2286371.5997727322</v>
      </c>
      <c r="R155" s="25">
        <f t="array" aca="1" ref="R155" ca="1">INDEX('Lorri 401b'!L:L,MATCH('Retirement Calculator'!A155,'Lorri 401b'!N:N,0),0)</f>
        <v>4418503.7811430618</v>
      </c>
      <c r="S155" s="25">
        <f t="shared" ca="1" si="7"/>
        <v>6704875.3809157945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6404.7404596389215</v>
      </c>
      <c r="K156" s="25">
        <f t="shared" si="4"/>
        <v>16520.094745597391</v>
      </c>
      <c r="L156" s="25"/>
      <c r="N156" s="25">
        <f>'Combined Retirement'!$C$18/12</f>
        <v>33932.660666666663</v>
      </c>
      <c r="O156" s="25">
        <f t="shared" si="5"/>
        <v>11007.82546143035</v>
      </c>
      <c r="P156" s="25">
        <f t="shared" si="6"/>
        <v>22924.835205236312</v>
      </c>
      <c r="Q156" s="25">
        <f t="array" aca="1" ref="Q156" ca="1">INDEX('Isaac 401k'!L:L,MATCH('Retirement Calculator'!A156,'Isaac 401k'!N:N,0),0)</f>
        <v>2289466.7212268976</v>
      </c>
      <c r="R156" s="25">
        <f t="array" aca="1" ref="R156" ca="1">INDEX('Lorri 401b'!L:L,MATCH('Retirement Calculator'!A156,'Lorri 401b'!N:N,0),0)</f>
        <v>4420325.2850907864</v>
      </c>
      <c r="S156" s="25">
        <f t="shared" ca="1" si="7"/>
        <v>6709792.0063176844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6404.7404596389215</v>
      </c>
      <c r="K157" s="25">
        <f t="shared" si="4"/>
        <v>16520.094745597391</v>
      </c>
      <c r="L157" s="25"/>
      <c r="N157" s="25">
        <f>'Combined Retirement'!$C$18/12</f>
        <v>33932.660666666663</v>
      </c>
      <c r="O157" s="25">
        <f t="shared" si="5"/>
        <v>11007.82546143035</v>
      </c>
      <c r="P157" s="25">
        <f t="shared" si="6"/>
        <v>22924.835205236312</v>
      </c>
      <c r="Q157" s="25">
        <f t="array" aca="1" ref="Q157" ca="1">INDEX('Isaac 401k'!L:L,MATCH('Retirement Calculator'!A157,'Isaac 401k'!N:N,0),0)</f>
        <v>2292574.7390204552</v>
      </c>
      <c r="R157" s="25">
        <f t="array" aca="1" ref="R157" ca="1">INDEX('Lorri 401b'!L:L,MATCH('Retirement Calculator'!A157,'Lorri 401b'!N:N,0),0)</f>
        <v>4422154.3786382936</v>
      </c>
      <c r="S157" s="25">
        <f t="shared" ca="1" si="7"/>
        <v>6714729.1176587492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6404.7404596389215</v>
      </c>
      <c r="K158" s="25">
        <f t="shared" si="4"/>
        <v>16520.094745597391</v>
      </c>
      <c r="L158" s="25"/>
      <c r="N158" s="25">
        <f>'Combined Retirement'!$C$18/12</f>
        <v>33932.660666666663</v>
      </c>
      <c r="O158" s="25">
        <f t="shared" si="5"/>
        <v>11007.82546143035</v>
      </c>
      <c r="P158" s="25">
        <f t="shared" si="6"/>
        <v>22924.835205236312</v>
      </c>
      <c r="Q158" s="25">
        <f t="array" aca="1" ref="Q158" ca="1">INDEX('Isaac 401k'!L:L,MATCH('Retirement Calculator'!A158,'Isaac 401k'!N:N,0),0)</f>
        <v>2295695.7068881528</v>
      </c>
      <c r="R158" s="25">
        <f t="array" aca="1" ref="R158" ca="1">INDEX('Lorri 401b'!L:L,MATCH('Retirement Calculator'!A158,'Lorri 401b'!N:N,0),0)</f>
        <v>4423991.0934089152</v>
      </c>
      <c r="S158" s="25">
        <f t="shared" ca="1" si="7"/>
        <v>6719686.8002970684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6404.7404596389215</v>
      </c>
      <c r="K159" s="25">
        <f t="shared" si="4"/>
        <v>16520.094745597391</v>
      </c>
      <c r="L159" s="25"/>
      <c r="N159" s="25">
        <f>'Combined Retirement'!$C$18/12</f>
        <v>33932.660666666663</v>
      </c>
      <c r="O159" s="25">
        <f t="shared" si="5"/>
        <v>11007.82546143035</v>
      </c>
      <c r="P159" s="25">
        <f t="shared" si="6"/>
        <v>22924.835205236312</v>
      </c>
      <c r="Q159" s="25">
        <f t="array" aca="1" ref="Q159" ca="1">INDEX('Isaac 401k'!L:L,MATCH('Retirement Calculator'!A159,'Isaac 401k'!N:N,0),0)</f>
        <v>2298829.6787886326</v>
      </c>
      <c r="R159" s="25">
        <f t="array" aca="1" ref="R159" ca="1">INDEX('Lorri 401b'!L:L,MATCH('Retirement Calculator'!A159,'Lorri 401b'!N:N,0),0)</f>
        <v>4425835.4611577475</v>
      </c>
      <c r="S159" s="25">
        <f t="shared" ca="1" si="7"/>
        <v>6724665.1399463806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6404.7404596389215</v>
      </c>
      <c r="K160" s="25">
        <f t="shared" si="4"/>
        <v>16520.094745597391</v>
      </c>
      <c r="L160" s="25"/>
      <c r="N160" s="25">
        <f>'Combined Retirement'!$C$18/12</f>
        <v>33932.660666666663</v>
      </c>
      <c r="O160" s="25">
        <f t="shared" si="5"/>
        <v>11007.82546143035</v>
      </c>
      <c r="P160" s="25">
        <f t="shared" si="6"/>
        <v>22924.835205236312</v>
      </c>
      <c r="Q160" s="25">
        <f t="array" aca="1" ref="Q160" ca="1">INDEX('Isaac 401k'!L:L,MATCH('Retirement Calculator'!A160,'Isaac 401k'!N:N,0),0)</f>
        <v>2301976.7089053644</v>
      </c>
      <c r="R160" s="25">
        <f t="array" aca="1" ref="R160" ca="1">INDEX('Lorri 401b'!L:L,MATCH('Retirement Calculator'!A160,'Lorri 401b'!N:N,0),0)</f>
        <v>4427687.5137722008</v>
      </c>
      <c r="S160" s="25">
        <f t="shared" ca="1" si="7"/>
        <v>6729664.2226775652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6404.7404596389215</v>
      </c>
      <c r="K161" s="25">
        <f t="shared" si="4"/>
        <v>16520.094745597391</v>
      </c>
      <c r="L161" s="25"/>
      <c r="N161" s="25">
        <f>'Combined Retirement'!$C$18/12</f>
        <v>33932.660666666663</v>
      </c>
      <c r="O161" s="25">
        <f t="shared" si="5"/>
        <v>11007.82546143035</v>
      </c>
      <c r="P161" s="25">
        <f t="shared" si="6"/>
        <v>22924.835205236312</v>
      </c>
      <c r="Q161" s="25">
        <f t="array" aca="1" ref="Q161" ca="1">INDEX('Isaac 401k'!L:L,MATCH('Retirement Calculator'!A161,'Isaac 401k'!N:N,0),0)</f>
        <v>2305136.8516475824</v>
      </c>
      <c r="R161" s="25">
        <f t="array" aca="1" ref="R161" ca="1">INDEX('Lorri 401b'!L:L,MATCH('Retirement Calculator'!A161,'Lorri 401b'!N:N,0),0)</f>
        <v>4429547.2832725467</v>
      </c>
      <c r="S161" s="25">
        <f t="shared" ca="1" si="7"/>
        <v>6734684.1349201296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6404.7404596389215</v>
      </c>
      <c r="K162" s="25">
        <f t="shared" si="4"/>
        <v>16520.094745597391</v>
      </c>
      <c r="L162" s="25"/>
      <c r="N162" s="25">
        <f>'Combined Retirement'!$C$18/12</f>
        <v>33932.660666666663</v>
      </c>
      <c r="O162" s="25">
        <f t="shared" si="5"/>
        <v>11007.82546143035</v>
      </c>
      <c r="P162" s="25">
        <f t="shared" si="6"/>
        <v>22924.835205236312</v>
      </c>
      <c r="Q162" s="25">
        <f t="array" aca="1" ref="Q162" ca="1">INDEX('Isaac 401k'!L:L,MATCH('Retirement Calculator'!A162,'Isaac 401k'!N:N,0),0)</f>
        <v>2308310.1616512262</v>
      </c>
      <c r="R162" s="25">
        <f t="array" aca="1" ref="R162" ca="1">INDEX('Lorri 401b'!L:L,MATCH('Retirement Calculator'!A162,'Lorri 401b'!N:N,0),0)</f>
        <v>4431414.8018124774</v>
      </c>
      <c r="S162" s="25">
        <f t="shared" ca="1" si="7"/>
        <v>6739724.9634637032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6404.7404596389215</v>
      </c>
      <c r="K163" s="25">
        <f t="shared" si="4"/>
        <v>16520.094745597391</v>
      </c>
      <c r="L163" s="25"/>
      <c r="N163" s="25">
        <f>'Combined Retirement'!$C$18/12</f>
        <v>33932.660666666663</v>
      </c>
      <c r="O163" s="25">
        <f t="shared" si="5"/>
        <v>11007.82546143035</v>
      </c>
      <c r="P163" s="25">
        <f t="shared" si="6"/>
        <v>22924.835205236312</v>
      </c>
      <c r="Q163" s="25">
        <f t="array" aca="1" ref="Q163" ca="1">INDEX('Isaac 401k'!L:L,MATCH('Retirement Calculator'!A163,'Isaac 401k'!N:N,0),0)</f>
        <v>2311496.6937798853</v>
      </c>
      <c r="R163" s="25">
        <f t="array" aca="1" ref="R163" ca="1">INDEX('Lorri 401b'!L:L,MATCH('Retirement Calculator'!A163,'Lorri 401b'!N:N,0),0)</f>
        <v>4433290.1016796585</v>
      </c>
      <c r="S163" s="25">
        <f t="shared" ca="1" si="7"/>
        <v>6744786.7954595443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6404.7404596389215</v>
      </c>
      <c r="K164" s="25">
        <f t="shared" si="4"/>
        <v>16520.094745597391</v>
      </c>
      <c r="L164" s="25"/>
      <c r="N164" s="25">
        <f>'Combined Retirement'!$C$18/12</f>
        <v>33932.660666666663</v>
      </c>
      <c r="O164" s="25">
        <f t="shared" si="5"/>
        <v>11007.82546143035</v>
      </c>
      <c r="P164" s="25">
        <f t="shared" si="6"/>
        <v>22924.835205236312</v>
      </c>
      <c r="Q164" s="25">
        <f t="array" aca="1" ref="Q164" ca="1">INDEX('Isaac 401k'!L:L,MATCH('Retirement Calculator'!A164,'Isaac 401k'!N:N,0),0)</f>
        <v>2314696.5031257472</v>
      </c>
      <c r="R164" s="25">
        <f t="array" aca="1" ref="R164" ca="1">INDEX('Lorri 401b'!L:L,MATCH('Retirement Calculator'!A164,'Lorri 401b'!N:N,0),0)</f>
        <v>4435173.2152962862</v>
      </c>
      <c r="S164" s="25">
        <f t="shared" ca="1" si="7"/>
        <v>6749869.7184220329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6404.7404596389215</v>
      </c>
      <c r="K165" s="25">
        <f t="shared" si="4"/>
        <v>16520.094745597391</v>
      </c>
      <c r="L165" s="25"/>
      <c r="N165" s="25">
        <f>'Combined Retirement'!$C$18/12</f>
        <v>33932.660666666663</v>
      </c>
      <c r="O165" s="25">
        <f t="shared" si="5"/>
        <v>11007.82546143035</v>
      </c>
      <c r="P165" s="25">
        <f t="shared" si="6"/>
        <v>22924.835205236312</v>
      </c>
      <c r="Q165" s="25">
        <f t="array" aca="1" ref="Q165" ca="1">INDEX('Isaac 401k'!L:L,MATCH('Retirement Calculator'!A165,'Isaac 401k'!N:N,0),0)</f>
        <v>2317909.64501055</v>
      </c>
      <c r="R165" s="25">
        <f t="array" aca="1" ref="R165" ca="1">INDEX('Lorri 401b'!L:L,MATCH('Retirement Calculator'!A165,'Lorri 401b'!N:N,0),0)</f>
        <v>4437064.1752196494</v>
      </c>
      <c r="S165" s="25">
        <f t="shared" ca="1" si="7"/>
        <v>6754973.820230199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6404.7404596389215</v>
      </c>
      <c r="K166" s="25">
        <f t="shared" si="4"/>
        <v>16520.094745597391</v>
      </c>
      <c r="L166" s="25"/>
      <c r="N166" s="25">
        <f>'Combined Retirement'!$C$18/12</f>
        <v>33932.660666666663</v>
      </c>
      <c r="O166" s="25">
        <f t="shared" si="5"/>
        <v>11007.82546143035</v>
      </c>
      <c r="P166" s="25">
        <f t="shared" si="6"/>
        <v>22924.835205236312</v>
      </c>
      <c r="Q166" s="25">
        <f t="array" aca="1" ref="Q166" ca="1">INDEX('Isaac 401k'!L:L,MATCH('Retirement Calculator'!A166,'Isaac 401k'!N:N,0),0)</f>
        <v>2321136.1749865399</v>
      </c>
      <c r="R166" s="25">
        <f t="array" aca="1" ref="R166" ca="1">INDEX('Lorri 401b'!L:L,MATCH('Retirement Calculator'!A166,'Lorri 401b'!N:N,0),0)</f>
        <v>4438963.014142694</v>
      </c>
      <c r="S166" s="25">
        <f t="shared" ca="1" si="7"/>
        <v>6760099.1891292334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6404.7404596389215</v>
      </c>
      <c r="K167" s="25">
        <f t="shared" si="4"/>
        <v>16520.094745597391</v>
      </c>
      <c r="L167" s="25"/>
      <c r="N167" s="25">
        <f>'Combined Retirement'!$C$18/12</f>
        <v>33932.660666666663</v>
      </c>
      <c r="O167" s="25">
        <f t="shared" si="5"/>
        <v>11007.82546143035</v>
      </c>
      <c r="P167" s="25">
        <f t="shared" si="6"/>
        <v>22924.835205236312</v>
      </c>
      <c r="Q167" s="25">
        <f t="array" aca="1" ref="Q167" ca="1">INDEX('Isaac 401k'!L:L,MATCH('Retirement Calculator'!A167,'Isaac 401k'!N:N,0),0)</f>
        <v>2324376.1488374295</v>
      </c>
      <c r="R167" s="25">
        <f t="array" aca="1" ref="R167" ca="1">INDEX('Lorri 401b'!L:L,MATCH('Retirement Calculator'!A167,'Lorri 401b'!N:N,0),0)</f>
        <v>4440869.7648945842</v>
      </c>
      <c r="S167" s="25">
        <f t="shared" ca="1" si="7"/>
        <v>6765245.9137320137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6404.7404596389215</v>
      </c>
      <c r="K168" s="25">
        <f t="shared" si="4"/>
        <v>16520.094745597391</v>
      </c>
      <c r="L168" s="25"/>
      <c r="N168" s="25">
        <f>'Combined Retirement'!$C$18/12</f>
        <v>33932.660666666663</v>
      </c>
      <c r="O168" s="25">
        <f t="shared" si="5"/>
        <v>11007.82546143035</v>
      </c>
      <c r="P168" s="25">
        <f t="shared" si="6"/>
        <v>22924.835205236312</v>
      </c>
      <c r="Q168" s="25">
        <f t="array" aca="1" ref="Q168" ca="1">INDEX('Isaac 401k'!L:L,MATCH('Retirement Calculator'!A168,'Isaac 401k'!N:N,0),0)</f>
        <v>2327629.6225793646</v>
      </c>
      <c r="R168" s="25">
        <f t="array" aca="1" ref="R168" ca="1">INDEX('Lorri 401b'!L:L,MATCH('Retirement Calculator'!A168,'Lorri 401b'!N:N,0),0)</f>
        <v>4442784.4604412736</v>
      </c>
      <c r="S168" s="25">
        <f t="shared" ca="1" si="7"/>
        <v>6770414.0830206387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6404.7404596389215</v>
      </c>
      <c r="K169" s="25">
        <f t="shared" si="4"/>
        <v>16520.094745597391</v>
      </c>
      <c r="L169" s="25"/>
      <c r="N169" s="25">
        <f>'Combined Retirement'!$C$18/12</f>
        <v>33932.660666666663</v>
      </c>
      <c r="O169" s="25">
        <f t="shared" si="5"/>
        <v>11007.82546143035</v>
      </c>
      <c r="P169" s="25">
        <f t="shared" si="6"/>
        <v>22924.835205236312</v>
      </c>
      <c r="Q169" s="25">
        <f t="array" aca="1" ref="Q169" ca="1">INDEX('Isaac 401k'!L:L,MATCH('Retirement Calculator'!A169,'Isaac 401k'!N:N,0),0)</f>
        <v>2330896.6524618911</v>
      </c>
      <c r="R169" s="25">
        <f t="array" aca="1" ref="R169" ca="1">INDEX('Lorri 401b'!L:L,MATCH('Retirement Calculator'!A169,'Lorri 401b'!N:N,0),0)</f>
        <v>4444707.1338860746</v>
      </c>
      <c r="S169" s="25">
        <f t="shared" ca="1" si="7"/>
        <v>6775603.7863479657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6404.7404596389215</v>
      </c>
      <c r="K170" s="25">
        <f t="shared" si="4"/>
        <v>16520.094745597391</v>
      </c>
      <c r="L170" s="25"/>
      <c r="N170" s="25">
        <f>'Combined Retirement'!$C$18/12</f>
        <v>33932.660666666663</v>
      </c>
      <c r="O170" s="25">
        <f t="shared" si="5"/>
        <v>11007.82546143035</v>
      </c>
      <c r="P170" s="25">
        <f t="shared" si="6"/>
        <v>22924.835205236312</v>
      </c>
      <c r="Q170" s="25">
        <f t="array" aca="1" ref="Q170" ca="1">INDEX('Isaac 401k'!L:L,MATCH('Retirement Calculator'!A170,'Isaac 401k'!N:N,0),0)</f>
        <v>2334177.2949689282</v>
      </c>
      <c r="R170" s="25">
        <f t="array" aca="1" ref="R170" ca="1">INDEX('Lorri 401b'!L:L,MATCH('Retirement Calculator'!A170,'Lorri 401b'!N:N,0),0)</f>
        <v>4446637.8184702285</v>
      </c>
      <c r="S170" s="25">
        <f t="shared" ca="1" si="7"/>
        <v>6780815.1134391567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6404.7404596389215</v>
      </c>
      <c r="K171" s="25">
        <f t="shared" si="4"/>
        <v>16520.094745597391</v>
      </c>
      <c r="L171" s="25"/>
      <c r="N171" s="25">
        <f>'Combined Retirement'!$C$18/12</f>
        <v>33932.660666666663</v>
      </c>
      <c r="O171" s="25">
        <f t="shared" si="5"/>
        <v>11007.82546143035</v>
      </c>
      <c r="P171" s="25">
        <f t="shared" si="6"/>
        <v>22924.835205236312</v>
      </c>
      <c r="Q171" s="25">
        <f t="array" aca="1" ref="Q171" ca="1">INDEX('Isaac 401k'!L:L,MATCH('Retirement Calculator'!A171,'Isaac 401k'!N:N,0),0)</f>
        <v>2337471.6068197447</v>
      </c>
      <c r="R171" s="25">
        <f t="array" aca="1" ref="R171" ca="1">INDEX('Lorri 401b'!L:L,MATCH('Retirement Calculator'!A171,'Lorri 401b'!N:N,0),0)</f>
        <v>4448576.5475734835</v>
      </c>
      <c r="S171" s="25">
        <f t="shared" ca="1" si="7"/>
        <v>6786048.1543932278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6404.7404596389215</v>
      </c>
      <c r="K172" s="25">
        <f t="shared" si="4"/>
        <v>16520.094745597391</v>
      </c>
      <c r="L172" s="25"/>
      <c r="N172" s="25">
        <f>'Combined Retirement'!$C$18/12</f>
        <v>33932.660666666663</v>
      </c>
      <c r="O172" s="25">
        <f t="shared" si="5"/>
        <v>11007.82546143035</v>
      </c>
      <c r="P172" s="25">
        <f t="shared" si="6"/>
        <v>22924.835205236312</v>
      </c>
      <c r="Q172" s="25">
        <f t="array" aca="1" ref="Q172" ca="1">INDEX('Isaac 401k'!L:L,MATCH('Retirement Calculator'!A172,'Isaac 401k'!N:N,0),0)</f>
        <v>2340779.6449699393</v>
      </c>
      <c r="R172" s="25">
        <f t="array" aca="1" ref="R172" ca="1">INDEX('Lorri 401b'!L:L,MATCH('Retirement Calculator'!A172,'Lorri 401b'!N:N,0),0)</f>
        <v>4450523.3547146684</v>
      </c>
      <c r="S172" s="25">
        <f t="shared" ca="1" si="7"/>
        <v>6791302.9996846076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6404.7404596389215</v>
      </c>
      <c r="K173" s="25">
        <f t="shared" si="4"/>
        <v>16520.094745597391</v>
      </c>
      <c r="L173" s="25"/>
      <c r="N173" s="25">
        <f>'Combined Retirement'!$C$18/12</f>
        <v>33932.660666666663</v>
      </c>
      <c r="O173" s="25">
        <f t="shared" si="5"/>
        <v>11007.82546143035</v>
      </c>
      <c r="P173" s="25">
        <f t="shared" si="6"/>
        <v>22924.835205236312</v>
      </c>
      <c r="Q173" s="25">
        <f t="array" aca="1" ref="Q173" ca="1">INDEX('Isaac 401k'!L:L,MATCH('Retirement Calculator'!A173,'Isaac 401k'!N:N,0),0)</f>
        <v>2344101.4666124266</v>
      </c>
      <c r="R173" s="25">
        <f t="array" aca="1" ref="R173" ca="1">INDEX('Lorri 401b'!L:L,MATCH('Retirement Calculator'!A173,'Lorri 401b'!N:N,0),0)</f>
        <v>4452478.2735522753</v>
      </c>
      <c r="S173" s="25">
        <f t="shared" ca="1" si="7"/>
        <v>6796579.7401647018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6404.7404596389215</v>
      </c>
      <c r="K174" s="25">
        <f t="shared" si="4"/>
        <v>16520.094745597391</v>
      </c>
      <c r="L174" s="25"/>
      <c r="N174" s="25">
        <f>'Combined Retirement'!$C$18/12</f>
        <v>33932.660666666663</v>
      </c>
      <c r="O174" s="25">
        <f t="shared" si="5"/>
        <v>11007.82546143035</v>
      </c>
      <c r="P174" s="25">
        <f t="shared" si="6"/>
        <v>22924.835205236312</v>
      </c>
      <c r="Q174" s="25">
        <f t="array" aca="1" ref="Q174" ca="1">INDEX('Isaac 401k'!L:L,MATCH('Retirement Calculator'!A174,'Isaac 401k'!N:N,0),0)</f>
        <v>2347437.1291784239</v>
      </c>
      <c r="R174" s="25">
        <f t="array" aca="1" ref="R174" ca="1">INDEX('Lorri 401b'!L:L,MATCH('Retirement Calculator'!A174,'Lorri 401b'!N:N,0),0)</f>
        <v>4454441.3378850389</v>
      </c>
      <c r="S174" s="25">
        <f t="shared" ca="1" si="7"/>
        <v>6801878.4670634624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6404.7404596389215</v>
      </c>
      <c r="K175" s="25">
        <f t="shared" si="4"/>
        <v>16520.094745597391</v>
      </c>
      <c r="L175" s="25"/>
      <c r="N175" s="25">
        <f>'Combined Retirement'!$C$18/12</f>
        <v>33932.660666666663</v>
      </c>
      <c r="O175" s="25">
        <f t="shared" si="5"/>
        <v>11007.82546143035</v>
      </c>
      <c r="P175" s="25">
        <f t="shared" si="6"/>
        <v>22924.835205236312</v>
      </c>
      <c r="Q175" s="25">
        <f t="array" aca="1" ref="Q175" ca="1">INDEX('Isaac 401k'!L:L,MATCH('Retirement Calculator'!A175,'Isaac 401k'!N:N,0),0)</f>
        <v>2350786.6903384463</v>
      </c>
      <c r="R175" s="25">
        <f t="array" aca="1" ref="R175" ca="1">INDEX('Lorri 401b'!L:L,MATCH('Retirement Calculator'!A175,'Lorri 401b'!N:N,0),0)</f>
        <v>4456412.5816525221</v>
      </c>
      <c r="S175" s="25">
        <f t="shared" ca="1" si="7"/>
        <v>6807199.2719909679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6404.7404596389215</v>
      </c>
      <c r="K176" s="25">
        <f t="shared" si="4"/>
        <v>16520.094745597391</v>
      </c>
      <c r="L176" s="25"/>
      <c r="N176" s="25">
        <f>'Combined Retirement'!$C$18/12</f>
        <v>33932.660666666663</v>
      </c>
      <c r="O176" s="25">
        <f t="shared" si="5"/>
        <v>11007.82546143035</v>
      </c>
      <c r="P176" s="25">
        <f t="shared" si="6"/>
        <v>22924.835205236312</v>
      </c>
      <c r="Q176" s="25">
        <f t="array" aca="1" ref="Q176" ca="1">INDEX('Isaac 401k'!L:L,MATCH('Retirement Calculator'!A176,'Isaac 401k'!N:N,0),0)</f>
        <v>2354150.2080033021</v>
      </c>
      <c r="R176" s="25">
        <f t="array" aca="1" ref="R176" ca="1">INDEX('Lorri 401b'!L:L,MATCH('Retirement Calculator'!A176,'Lorri 401b'!N:N,0),0)</f>
        <v>4458392.0389357032</v>
      </c>
      <c r="S176" s="25">
        <f t="shared" ca="1" si="7"/>
        <v>6812542.2469390053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6404.7404596389215</v>
      </c>
      <c r="K177" s="25">
        <f t="shared" si="4"/>
        <v>16520.094745597391</v>
      </c>
      <c r="L177" s="25"/>
      <c r="N177" s="25">
        <f>'Combined Retirement'!$C$18/12</f>
        <v>33932.660666666663</v>
      </c>
      <c r="O177" s="25">
        <f t="shared" si="5"/>
        <v>11007.82546143035</v>
      </c>
      <c r="P177" s="25">
        <f t="shared" si="6"/>
        <v>22924.835205236312</v>
      </c>
      <c r="Q177" s="25">
        <f t="array" aca="1" ref="Q177" ca="1">INDEX('Isaac 401k'!L:L,MATCH('Retirement Calculator'!A177,'Isaac 401k'!N:N,0),0)</f>
        <v>2357527.7403250951</v>
      </c>
      <c r="R177" s="25">
        <f t="array" aca="1" ref="R177" ca="1">INDEX('Lorri 401b'!L:L,MATCH('Retirement Calculator'!A177,'Lorri 401b'!N:N,0),0)</f>
        <v>4460379.7439575642</v>
      </c>
      <c r="S177" s="25">
        <f t="shared" ca="1" si="7"/>
        <v>6817907.4842826594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6404.7404596389215</v>
      </c>
      <c r="K178" s="25">
        <f t="shared" si="4"/>
        <v>16520.094745597391</v>
      </c>
      <c r="L178" s="25"/>
      <c r="N178" s="25">
        <f>'Combined Retirement'!$C$18/12</f>
        <v>33932.660666666663</v>
      </c>
      <c r="O178" s="25">
        <f t="shared" si="5"/>
        <v>11007.82546143035</v>
      </c>
      <c r="P178" s="25">
        <f t="shared" si="6"/>
        <v>22924.835205236312</v>
      </c>
      <c r="Q178" s="25">
        <f t="array" aca="1" ref="Q178" ca="1">INDEX('Isaac 401k'!L:L,MATCH('Retirement Calculator'!A178,'Isaac 401k'!N:N,0),0)</f>
        <v>2360919.3456982286</v>
      </c>
      <c r="R178" s="25">
        <f t="array" aca="1" ref="R178" ca="1">INDEX('Lorri 401b'!L:L,MATCH('Retirement Calculator'!A178,'Lorri 401b'!N:N,0),0)</f>
        <v>4462375.7310836827</v>
      </c>
      <c r="S178" s="25">
        <f t="shared" ca="1" si="7"/>
        <v>6823295.0767819118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6404.7404596389215</v>
      </c>
      <c r="K179" s="25">
        <f t="shared" si="4"/>
        <v>16520.094745597391</v>
      </c>
      <c r="L179" s="25"/>
      <c r="N179" s="25">
        <f>'Combined Retirement'!$C$18/12</f>
        <v>33932.660666666663</v>
      </c>
      <c r="O179" s="25">
        <f t="shared" si="5"/>
        <v>11007.82546143035</v>
      </c>
      <c r="P179" s="25">
        <f t="shared" si="6"/>
        <v>22924.835205236312</v>
      </c>
      <c r="Q179" s="25">
        <f t="array" aca="1" ref="Q179" ca="1">INDEX('Isaac 401k'!L:L,MATCH('Retirement Calculator'!A179,'Isaac 401k'!N:N,0),0)</f>
        <v>2364325.0827604169</v>
      </c>
      <c r="R179" s="25">
        <f t="array" aca="1" ref="R179" ca="1">INDEX('Lorri 401b'!L:L,MATCH('Retirement Calculator'!A179,'Lorri 401b'!N:N,0),0)</f>
        <v>4464380.0348228272</v>
      </c>
      <c r="S179" s="25">
        <f t="shared" ca="1" si="7"/>
        <v>6828705.1175832441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6404.7404596389215</v>
      </c>
      <c r="K180" s="25">
        <f t="shared" si="4"/>
        <v>16520.094745597391</v>
      </c>
      <c r="L180" s="25"/>
      <c r="N180" s="25">
        <f>'Combined Retirement'!$C$18/12</f>
        <v>33932.660666666663</v>
      </c>
      <c r="O180" s="25">
        <f t="shared" si="5"/>
        <v>11007.82546143035</v>
      </c>
      <c r="P180" s="25">
        <f t="shared" si="6"/>
        <v>22924.835205236312</v>
      </c>
      <c r="Q180" s="25">
        <f t="array" aca="1" ref="Q180" ca="1">INDEX('Isaac 401k'!L:L,MATCH('Retirement Calculator'!A180,'Isaac 401k'!N:N,0),0)</f>
        <v>2367745.0103936978</v>
      </c>
      <c r="R180" s="25">
        <f t="array" aca="1" ref="R180" ca="1">INDEX('Lorri 401b'!L:L,MATCH('Retirement Calculator'!A180,'Lorri 401b'!N:N,0),0)</f>
        <v>4466392.6898275511</v>
      </c>
      <c r="S180" s="25">
        <f t="shared" ca="1" si="7"/>
        <v>6834137.7002212489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6404.7404596389215</v>
      </c>
      <c r="K181" s="25">
        <f t="shared" si="4"/>
        <v>16520.094745597391</v>
      </c>
      <c r="L181" s="25"/>
      <c r="N181" s="25">
        <f>'Combined Retirement'!$C$18/12</f>
        <v>33932.660666666663</v>
      </c>
      <c r="O181" s="25">
        <f t="shared" si="5"/>
        <v>11007.82546143035</v>
      </c>
      <c r="P181" s="25">
        <f t="shared" si="6"/>
        <v>22924.835205236312</v>
      </c>
      <c r="Q181" s="25">
        <f t="array" aca="1" ref="Q181" ca="1">INDEX('Isaac 401k'!L:L,MATCH('Retirement Calculator'!A181,'Isaac 401k'!N:N,0),0)</f>
        <v>2371179.1877254504</v>
      </c>
      <c r="R181" s="25">
        <f t="array" aca="1" ref="R181" ca="1">INDEX('Lorri 401b'!L:L,MATCH('Retirement Calculator'!A181,'Lorri 401b'!N:N,0),0)</f>
        <v>4468413.7308947947</v>
      </c>
      <c r="S181" s="25">
        <f t="shared" ca="1" si="7"/>
        <v>6839592.9186202455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6404.7404596389215</v>
      </c>
      <c r="K182" s="25">
        <f t="shared" si="4"/>
        <v>16520.094745597391</v>
      </c>
      <c r="L182" s="25"/>
      <c r="N182" s="25">
        <f>'Combined Retirement'!$C$18/12</f>
        <v>33932.660666666663</v>
      </c>
      <c r="O182" s="25">
        <f t="shared" si="5"/>
        <v>11007.82546143035</v>
      </c>
      <c r="P182" s="25">
        <f t="shared" si="6"/>
        <v>22924.835205236312</v>
      </c>
      <c r="Q182" s="25">
        <f t="array" aca="1" ref="Q182" ca="1">INDEX('Isaac 401k'!L:L,MATCH('Retirement Calculator'!A182,'Isaac 401k'!N:N,0),0)</f>
        <v>2374627.674129419</v>
      </c>
      <c r="R182" s="25">
        <f t="array" aca="1" ref="R182" ca="1">INDEX('Lorri 401b'!L:L,MATCH('Retirement Calculator'!A182,'Lorri 401b'!N:N,0),0)</f>
        <v>4470443.1929664854</v>
      </c>
      <c r="S182" s="25">
        <f t="shared" ca="1" si="7"/>
        <v>6845070.8670959044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6404.7404596389215</v>
      </c>
      <c r="K183" s="25">
        <f t="shared" si="4"/>
        <v>16520.094745597391</v>
      </c>
      <c r="L183" s="25"/>
      <c r="N183" s="25">
        <f>'Combined Retirement'!$C$18/12</f>
        <v>33932.660666666663</v>
      </c>
      <c r="O183" s="25">
        <f t="shared" si="5"/>
        <v>11007.82546143035</v>
      </c>
      <c r="P183" s="25">
        <f t="shared" si="6"/>
        <v>22924.835205236312</v>
      </c>
      <c r="Q183" s="25">
        <f t="array" aca="1" ref="Q183" ca="1">INDEX('Isaac 401k'!L:L,MATCH('Retirement Calculator'!A183,'Isaac 401k'!N:N,0),0)</f>
        <v>2378090.5292267376</v>
      </c>
      <c r="R183" s="25">
        <f t="array" aca="1" ref="R183" ca="1">INDEX('Lorri 401b'!L:L,MATCH('Retirement Calculator'!A183,'Lorri 401b'!N:N,0),0)</f>
        <v>4472481.1111301417</v>
      </c>
      <c r="S183" s="25">
        <f t="shared" ca="1" si="7"/>
        <v>6850571.6403568797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6404.7404596389215</v>
      </c>
      <c r="K184" s="25">
        <f t="shared" si="4"/>
        <v>16520.094745597391</v>
      </c>
      <c r="L184" s="25"/>
      <c r="N184" s="25">
        <f>'Combined Retirement'!$C$18/12</f>
        <v>33932.660666666663</v>
      </c>
      <c r="O184" s="25">
        <f t="shared" si="5"/>
        <v>11007.82546143035</v>
      </c>
      <c r="P184" s="25">
        <f t="shared" si="6"/>
        <v>22924.835205236312</v>
      </c>
      <c r="Q184" s="25">
        <f t="array" aca="1" ref="Q184" ca="1">INDEX('Isaac 401k'!L:L,MATCH('Retirement Calculator'!A184,'Isaac 401k'!N:N,0),0)</f>
        <v>2381567.8128869613</v>
      </c>
      <c r="R184" s="25">
        <f t="array" aca="1" ref="R184" ca="1">INDEX('Lorri 401b'!L:L,MATCH('Retirement Calculator'!A184,'Lorri 401b'!N:N,0),0)</f>
        <v>4474527.520619479</v>
      </c>
      <c r="S184" s="25">
        <f t="shared" ca="1" si="7"/>
        <v>6856095.3335064407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6404.7404596389215</v>
      </c>
      <c r="K185" s="25">
        <f t="shared" si="4"/>
        <v>16520.094745597391</v>
      </c>
      <c r="L185" s="25"/>
      <c r="N185" s="25">
        <f>'Combined Retirement'!$C$18/12</f>
        <v>33932.660666666663</v>
      </c>
      <c r="O185" s="25">
        <f t="shared" si="5"/>
        <v>11007.82546143035</v>
      </c>
      <c r="P185" s="25">
        <f t="shared" si="6"/>
        <v>22924.835205236312</v>
      </c>
      <c r="Q185" s="25">
        <f t="array" aca="1" ref="Q185" ca="1">INDEX('Isaac 401k'!L:L,MATCH('Retirement Calculator'!A185,'Isaac 401k'!N:N,0),0)</f>
        <v>2385059.5852291025</v>
      </c>
      <c r="R185" s="25">
        <f t="array" aca="1" ref="R185" ca="1">INDEX('Lorri 401b'!L:L,MATCH('Retirement Calculator'!A185,'Lorri 401b'!N:N,0),0)</f>
        <v>4476582.456815022</v>
      </c>
      <c r="S185" s="25">
        <f t="shared" ca="1" si="7"/>
        <v>6861642.0420441246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6404.7404596389215</v>
      </c>
      <c r="K186" s="25">
        <f t="shared" si="4"/>
        <v>16520.094745597391</v>
      </c>
      <c r="L186" s="25"/>
      <c r="N186" s="25">
        <f>'Combined Retirement'!$C$18/12</f>
        <v>33932.660666666663</v>
      </c>
      <c r="O186" s="25">
        <f t="shared" si="5"/>
        <v>11007.82546143035</v>
      </c>
      <c r="P186" s="25">
        <f t="shared" si="6"/>
        <v>22924.835205236312</v>
      </c>
      <c r="Q186" s="25">
        <f t="array" aca="1" ref="Q186" ca="1">INDEX('Isaac 401k'!L:L,MATCH('Retirement Calculator'!A186,'Isaac 401k'!N:N,0),0)</f>
        <v>2388565.9066226697</v>
      </c>
      <c r="R186" s="25">
        <f t="array" aca="1" ref="R186" ca="1">INDEX('Lorri 401b'!L:L,MATCH('Retirement Calculator'!A186,'Lorri 401b'!N:N,0),0)</f>
        <v>4478645.9552447135</v>
      </c>
      <c r="S186" s="25">
        <f t="shared" ca="1" si="7"/>
        <v>6867211.8618673831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6404.7404596389215</v>
      </c>
      <c r="K187" s="25">
        <f t="shared" si="4"/>
        <v>16520.094745597391</v>
      </c>
      <c r="L187" s="25"/>
      <c r="N187" s="25">
        <f>'Combined Retirement'!$C$18/12</f>
        <v>33932.660666666663</v>
      </c>
      <c r="O187" s="25">
        <f t="shared" si="5"/>
        <v>11007.82546143035</v>
      </c>
      <c r="P187" s="25">
        <f t="shared" si="6"/>
        <v>22924.835205236312</v>
      </c>
      <c r="Q187" s="25">
        <f t="array" aca="1" ref="Q187" ca="1">INDEX('Isaac 401k'!L:L,MATCH('Retirement Calculator'!A187,'Isaac 401k'!N:N,0),0)</f>
        <v>2392086.8376887096</v>
      </c>
      <c r="R187" s="25">
        <f t="array" aca="1" ref="R187" ca="1">INDEX('Lorri 401b'!L:L,MATCH('Retirement Calculator'!A187,'Lorri 401b'!N:N,0),0)</f>
        <v>4480718.0515845288</v>
      </c>
      <c r="S187" s="25">
        <f t="shared" ca="1" si="7"/>
        <v>6872804.8892732384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6404.7404596389215</v>
      </c>
      <c r="K188" s="25">
        <f t="shared" si="4"/>
        <v>16520.094745597391</v>
      </c>
      <c r="L188" s="25"/>
      <c r="N188" s="25">
        <f>'Combined Retirement'!$C$18/12</f>
        <v>33932.660666666663</v>
      </c>
      <c r="O188" s="25">
        <f t="shared" si="5"/>
        <v>11007.82546143035</v>
      </c>
      <c r="P188" s="25">
        <f t="shared" si="6"/>
        <v>22924.835205236312</v>
      </c>
      <c r="Q188" s="25">
        <f t="array" aca="1" ref="Q188" ca="1">INDEX('Isaac 401k'!L:L,MATCH('Retirement Calculator'!A188,'Isaac 401k'!N:N,0),0)</f>
        <v>2395622.4393008584</v>
      </c>
      <c r="R188" s="25">
        <f t="array" aca="1" ref="R188" ca="1">INDEX('Lorri 401b'!L:L,MATCH('Retirement Calculator'!A188,'Lorri 401b'!N:N,0),0)</f>
        <v>4482798.7816590928</v>
      </c>
      <c r="S188" s="25">
        <f t="shared" ca="1" si="7"/>
        <v>6878421.2209599512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6404.7404596389215</v>
      </c>
      <c r="K189" s="25">
        <f t="shared" si="4"/>
        <v>16520.094745597391</v>
      </c>
      <c r="L189" s="25"/>
      <c r="N189" s="25">
        <f>'Combined Retirement'!$C$18/12</f>
        <v>33932.660666666663</v>
      </c>
      <c r="O189" s="25">
        <f t="shared" si="5"/>
        <v>11007.82546143035</v>
      </c>
      <c r="P189" s="25">
        <f t="shared" si="6"/>
        <v>22924.835205236312</v>
      </c>
      <c r="Q189" s="25">
        <f t="array" aca="1" ref="Q189" ca="1">INDEX('Isaac 401k'!L:L,MATCH('Retirement Calculator'!A189,'Isaac 401k'!N:N,0),0)</f>
        <v>2399172.7725863908</v>
      </c>
      <c r="R189" s="25">
        <f t="array" aca="1" ref="R189" ca="1">INDEX('Lorri 401b'!L:L,MATCH('Retirement Calculator'!A189,'Lorri 401b'!N:N,0),0)</f>
        <v>4484888.1814423008</v>
      </c>
      <c r="S189" s="25">
        <f t="shared" ca="1" si="7"/>
        <v>6884060.9540286921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6404.7404596389215</v>
      </c>
      <c r="K190" s="25">
        <f t="shared" si="4"/>
        <v>16520.094745597391</v>
      </c>
      <c r="L190" s="25"/>
      <c r="N190" s="25">
        <f>'Combined Retirement'!$C$18/12</f>
        <v>33932.660666666663</v>
      </c>
      <c r="O190" s="25">
        <f t="shared" si="5"/>
        <v>11007.82546143035</v>
      </c>
      <c r="P190" s="25">
        <f t="shared" si="6"/>
        <v>22924.835205236312</v>
      </c>
      <c r="Q190" s="25">
        <f t="array" aca="1" ref="Q190" ca="1">INDEX('Isaac 401k'!L:L,MATCH('Retirement Calculator'!A190,'Isaac 401k'!N:N,0),0)</f>
        <v>2402737.8989272797</v>
      </c>
      <c r="R190" s="25">
        <f t="array" aca="1" ref="R190" ca="1">INDEX('Lorri 401b'!L:L,MATCH('Retirement Calculator'!A190,'Lorri 401b'!N:N,0),0)</f>
        <v>4486986.287057939</v>
      </c>
      <c r="S190" s="25">
        <f t="shared" ca="1" si="7"/>
        <v>6889724.1859852187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6404.7404596389215</v>
      </c>
      <c r="K191" s="25">
        <f t="shared" si="4"/>
        <v>16520.094745597391</v>
      </c>
      <c r="L191" s="25"/>
      <c r="N191" s="25">
        <f>'Combined Retirement'!$C$18/12</f>
        <v>33932.660666666663</v>
      </c>
      <c r="O191" s="25">
        <f t="shared" si="5"/>
        <v>11007.82546143035</v>
      </c>
      <c r="P191" s="25">
        <f t="shared" si="6"/>
        <v>22924.835205236312</v>
      </c>
      <c r="Q191" s="25">
        <f t="array" aca="1" ref="Q191" ca="1">INDEX('Isaac 401k'!L:L,MATCH('Retirement Calculator'!A191,'Isaac 401k'!N:N,0),0)</f>
        <v>2406317.8799612559</v>
      </c>
      <c r="R191" s="25">
        <f t="array" aca="1" ref="R191" ca="1">INDEX('Lorri 401b'!L:L,MATCH('Retirement Calculator'!A191,'Lorri 401b'!N:N,0),0)</f>
        <v>4489093.1347803092</v>
      </c>
      <c r="S191" s="25">
        <f t="shared" ca="1" si="7"/>
        <v>6895411.0147415651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6404.7404596389215</v>
      </c>
      <c r="K192" s="25">
        <f t="shared" si="4"/>
        <v>16520.094745597391</v>
      </c>
      <c r="L192" s="25"/>
      <c r="N192" s="25">
        <f>'Combined Retirement'!$C$18/12</f>
        <v>33932.660666666663</v>
      </c>
      <c r="O192" s="25">
        <f t="shared" si="5"/>
        <v>11007.82546143035</v>
      </c>
      <c r="P192" s="25">
        <f t="shared" si="6"/>
        <v>22924.835205236312</v>
      </c>
      <c r="Q192" s="25">
        <f t="array" aca="1" ref="Q192" ca="1">INDEX('Isaac 401k'!L:L,MATCH('Retirement Calculator'!A192,'Isaac 401k'!N:N,0),0)</f>
        <v>2409912.7775828736</v>
      </c>
      <c r="R192" s="25">
        <f t="array" aca="1" ref="R192" ca="1">INDEX('Lorri 401b'!L:L,MATCH('Retirement Calculator'!A192,'Lorri 401b'!N:N,0),0)</f>
        <v>4491208.7610348556</v>
      </c>
      <c r="S192" s="25">
        <f t="shared" ca="1" si="7"/>
        <v>6901121.5386177292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6404.7404596389215</v>
      </c>
      <c r="K193" s="25">
        <f t="shared" si="4"/>
        <v>16520.094745597391</v>
      </c>
      <c r="L193" s="25"/>
      <c r="N193" s="25">
        <f>'Combined Retirement'!$C$18/12</f>
        <v>33932.660666666663</v>
      </c>
      <c r="O193" s="25">
        <f t="shared" si="5"/>
        <v>11007.82546143035</v>
      </c>
      <c r="P193" s="25">
        <f t="shared" si="6"/>
        <v>22924.835205236312</v>
      </c>
      <c r="Q193" s="25">
        <f t="array" aca="1" ref="Q193" ca="1">INDEX('Isaac 401k'!L:L,MATCH('Retirement Calculator'!A193,'Isaac 401k'!N:N,0),0)</f>
        <v>2413522.6539445813</v>
      </c>
      <c r="R193" s="25">
        <f t="array" aca="1" ref="R193" ca="1">INDEX('Lorri 401b'!L:L,MATCH('Retirement Calculator'!A193,'Lorri 401b'!N:N,0),0)</f>
        <v>4493333.2023987966</v>
      </c>
      <c r="S193" s="25">
        <f t="shared" ca="1" si="7"/>
        <v>6906855.8563433774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6404.7404596389215</v>
      </c>
      <c r="K194" s="25">
        <f t="shared" si="4"/>
        <v>16520.094745597391</v>
      </c>
      <c r="L194" s="25"/>
      <c r="N194" s="25">
        <f>'Combined Retirement'!$C$18/12</f>
        <v>33932.660666666663</v>
      </c>
      <c r="O194" s="25">
        <f t="shared" si="5"/>
        <v>11007.82546143035</v>
      </c>
      <c r="P194" s="25">
        <f t="shared" si="6"/>
        <v>22924.835205236312</v>
      </c>
      <c r="Q194" s="25">
        <f t="array" aca="1" ref="Q194" ca="1">INDEX('Isaac 401k'!L:L,MATCH('Retirement Calculator'!A194,'Isaac 401k'!N:N,0),0)</f>
        <v>2417147.5714577963</v>
      </c>
      <c r="R194" s="25">
        <f t="array" aca="1" ref="R194" ca="1">INDEX('Lorri 401b'!L:L,MATCH('Retirement Calculator'!A194,'Lorri 401b'!N:N,0),0)</f>
        <v>4495466.4956017537</v>
      </c>
      <c r="S194" s="25">
        <f t="shared" ca="1" si="7"/>
        <v>6912614.0670595504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6404.7404596389215</v>
      </c>
      <c r="K195" s="25">
        <f t="shared" si="4"/>
        <v>16520.094745597391</v>
      </c>
      <c r="L195" s="25"/>
      <c r="N195" s="25">
        <f>'Combined Retirement'!$C$18/12</f>
        <v>33932.660666666663</v>
      </c>
      <c r="O195" s="25">
        <f t="shared" si="5"/>
        <v>11007.82546143035</v>
      </c>
      <c r="P195" s="25">
        <f t="shared" si="6"/>
        <v>22924.835205236312</v>
      </c>
      <c r="Q195" s="25">
        <f t="array" aca="1" ref="Q195" ca="1">INDEX('Isaac 401k'!L:L,MATCH('Retirement Calculator'!A195,'Isaac 401k'!N:N,0),0)</f>
        <v>2420787.5927939829</v>
      </c>
      <c r="R195" s="25">
        <f t="array" aca="1" ref="R195" ca="1">INDEX('Lorri 401b'!L:L,MATCH('Retirement Calculator'!A195,'Lorri 401b'!N:N,0),0)</f>
        <v>4497608.6775263902</v>
      </c>
      <c r="S195" s="25">
        <f t="shared" ca="1" si="7"/>
        <v>6918396.2703203727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6404.7404596389215</v>
      </c>
      <c r="K196" s="25">
        <f t="shared" si="4"/>
        <v>16520.094745597391</v>
      </c>
      <c r="L196" s="25"/>
      <c r="N196" s="25">
        <f>'Combined Retirement'!$C$18/12</f>
        <v>33932.660666666663</v>
      </c>
      <c r="O196" s="25">
        <f t="shared" si="5"/>
        <v>11007.82546143035</v>
      </c>
      <c r="P196" s="25">
        <f t="shared" si="6"/>
        <v>22924.835205236312</v>
      </c>
      <c r="Q196" s="25">
        <f t="array" aca="1" ref="Q196" ca="1">INDEX('Isaac 401k'!L:L,MATCH('Retirement Calculator'!A196,'Isaac 401k'!N:N,0),0)</f>
        <v>2424442.7808857369</v>
      </c>
      <c r="R196" s="25">
        <f t="array" aca="1" ref="R196" ca="1">INDEX('Lorri 401b'!L:L,MATCH('Retirement Calculator'!A196,'Lorri 401b'!N:N,0),0)</f>
        <v>4499759.7852090457</v>
      </c>
      <c r="S196" s="25">
        <f t="shared" ca="1" si="7"/>
        <v>6924202.5660947822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6404.7404596389215</v>
      </c>
      <c r="K197" s="25">
        <f t="shared" si="4"/>
        <v>16520.094745597391</v>
      </c>
      <c r="L197" s="25"/>
      <c r="N197" s="25">
        <f>'Combined Retirement'!$C$18/12</f>
        <v>33932.660666666663</v>
      </c>
      <c r="O197" s="25">
        <f t="shared" si="5"/>
        <v>11007.82546143035</v>
      </c>
      <c r="P197" s="25">
        <f t="shared" si="6"/>
        <v>22924.835205236312</v>
      </c>
      <c r="Q197" s="25">
        <f t="array" aca="1" ref="Q197" ca="1">INDEX('Isaac 401k'!L:L,MATCH('Retirement Calculator'!A197,'Isaac 401k'!N:N,0),0)</f>
        <v>2428113.1989278733</v>
      </c>
      <c r="R197" s="25">
        <f t="array" aca="1" ref="R197" ca="1">INDEX('Lorri 401b'!L:L,MATCH('Retirement Calculator'!A197,'Lorri 401b'!N:N,0),0)</f>
        <v>4501919.8558403794</v>
      </c>
      <c r="S197" s="25">
        <f t="shared" ca="1" si="7"/>
        <v>6930033.0547682531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6404.7404596389215</v>
      </c>
      <c r="K198" s="25">
        <f t="shared" si="4"/>
        <v>16520.094745597391</v>
      </c>
      <c r="L198" s="25"/>
      <c r="N198" s="25">
        <f>'Combined Retirement'!$C$18/12</f>
        <v>33932.660666666663</v>
      </c>
      <c r="O198" s="25">
        <f t="shared" si="5"/>
        <v>11007.82546143035</v>
      </c>
      <c r="P198" s="25">
        <f t="shared" si="6"/>
        <v>22924.835205236312</v>
      </c>
      <c r="Q198" s="25">
        <f t="array" aca="1" ref="Q198" ca="1">INDEX('Isaac 401k'!L:L,MATCH('Retirement Calculator'!A198,'Isaac 401k'!N:N,0),0)</f>
        <v>2431798.9103785185</v>
      </c>
      <c r="R198" s="25">
        <f t="array" aca="1" ref="R198" ca="1">INDEX('Lorri 401b'!L:L,MATCH('Retirement Calculator'!A198,'Lorri 401b'!N:N,0),0)</f>
        <v>4504088.92676601</v>
      </c>
      <c r="S198" s="25">
        <f t="shared" ca="1" si="7"/>
        <v>6935887.8371445285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6404.7404596389215</v>
      </c>
      <c r="K199" s="25">
        <f t="shared" si="4"/>
        <v>16520.094745597391</v>
      </c>
      <c r="L199" s="25"/>
      <c r="N199" s="25">
        <f>'Combined Retirement'!$C$18/12</f>
        <v>33932.660666666663</v>
      </c>
      <c r="O199" s="25">
        <f t="shared" si="5"/>
        <v>11007.82546143035</v>
      </c>
      <c r="P199" s="25">
        <f t="shared" si="6"/>
        <v>22924.835205236312</v>
      </c>
      <c r="Q199" s="25">
        <f t="array" aca="1" ref="Q199" ca="1">INDEX('Isaac 401k'!L:L,MATCH('Retirement Calculator'!A199,'Isaac 401k'!N:N,0),0)</f>
        <v>2435499.9789602081</v>
      </c>
      <c r="R199" s="25">
        <f t="array" aca="1" ref="R199" ca="1">INDEX('Lorri 401b'!L:L,MATCH('Retirement Calculator'!A199,'Lorri 401b'!N:N,0),0)</f>
        <v>4506267.0354871638</v>
      </c>
      <c r="S199" s="25">
        <f t="shared" ca="1" si="7"/>
        <v>6941767.0144473724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6404.7404596389215</v>
      </c>
      <c r="K200" s="25">
        <f t="shared" si="4"/>
        <v>16520.094745597391</v>
      </c>
      <c r="L200" s="25"/>
      <c r="N200" s="25">
        <f>'Combined Retirement'!$C$18/12</f>
        <v>33932.660666666663</v>
      </c>
      <c r="O200" s="25">
        <f t="shared" si="5"/>
        <v>11007.82546143035</v>
      </c>
      <c r="P200" s="25">
        <f t="shared" si="6"/>
        <v>22924.835205236312</v>
      </c>
      <c r="Q200" s="25">
        <f t="array" aca="1" ref="Q200" ca="1">INDEX('Isaac 401k'!L:L,MATCH('Retirement Calculator'!A200,'Isaac 401k'!N:N,0),0)</f>
        <v>2439216.4686609879</v>
      </c>
      <c r="R200" s="25">
        <f t="array" aca="1" ref="R200" ca="1">INDEX('Lorri 401b'!L:L,MATCH('Retirement Calculator'!A200,'Lorri 401b'!N:N,0),0)</f>
        <v>4508454.2196613224</v>
      </c>
      <c r="S200" s="25">
        <f t="shared" ca="1" si="7"/>
        <v>6947670.6883223103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6404.7404596389215</v>
      </c>
      <c r="K201" s="25">
        <f t="shared" si="4"/>
        <v>16520.094745597391</v>
      </c>
      <c r="L201" s="25"/>
      <c r="N201" s="25">
        <f>'Combined Retirement'!$C$18/12</f>
        <v>33932.660666666663</v>
      </c>
      <c r="O201" s="25">
        <f t="shared" si="5"/>
        <v>11007.82546143035</v>
      </c>
      <c r="P201" s="25">
        <f t="shared" si="6"/>
        <v>22924.835205236312</v>
      </c>
      <c r="Q201" s="25">
        <f t="array" aca="1" ref="Q201" ca="1">INDEX('Isaac 401k'!L:L,MATCH('Retirement Calculator'!A201,'Isaac 401k'!N:N,0),0)</f>
        <v>2442948.4437355213</v>
      </c>
      <c r="R201" s="25">
        <f t="array" aca="1" ref="R201" ca="1">INDEX('Lorri 401b'!L:L,MATCH('Retirement Calculator'!A201,'Lorri 401b'!N:N,0),0)</f>
        <v>4510650.5171028739</v>
      </c>
      <c r="S201" s="25">
        <f t="shared" ca="1" si="7"/>
        <v>6953598.9608383952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6404.7404596389215</v>
      </c>
      <c r="K202" s="25">
        <f t="shared" si="4"/>
        <v>16520.094745597391</v>
      </c>
      <c r="L202" s="25"/>
      <c r="N202" s="25">
        <f>'Combined Retirement'!$C$18/12</f>
        <v>33932.660666666663</v>
      </c>
      <c r="O202" s="25">
        <f t="shared" si="5"/>
        <v>11007.82546143035</v>
      </c>
      <c r="P202" s="25">
        <f t="shared" si="6"/>
        <v>22924.835205236312</v>
      </c>
      <c r="Q202" s="25">
        <f t="array" aca="1" ref="Q202" ca="1">INDEX('Isaac 401k'!L:L,MATCH('Retirement Calculator'!A202,'Isaac 401k'!N:N,0),0)</f>
        <v>2446695.9687061985</v>
      </c>
      <c r="R202" s="25">
        <f t="array" aca="1" ref="R202" ca="1">INDEX('Lorri 401b'!L:L,MATCH('Retirement Calculator'!A202,'Lorri 401b'!N:N,0),0)</f>
        <v>4512855.9657837646</v>
      </c>
      <c r="S202" s="25">
        <f t="shared" ca="1" si="7"/>
        <v>6959551.9344899636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6404.7404596389215</v>
      </c>
      <c r="K203" s="25">
        <f t="shared" si="4"/>
        <v>16520.094745597391</v>
      </c>
      <c r="L203" s="25"/>
      <c r="N203" s="25">
        <f>'Combined Retirement'!$C$18/12</f>
        <v>33932.660666666663</v>
      </c>
      <c r="O203" s="25">
        <f t="shared" si="5"/>
        <v>11007.82546143035</v>
      </c>
      <c r="P203" s="25">
        <f t="shared" si="6"/>
        <v>22924.835205236312</v>
      </c>
      <c r="Q203" s="25">
        <f t="array" aca="1" ref="Q203" ca="1">INDEX('Isaac 401k'!L:L,MATCH('Retirement Calculator'!A203,'Isaac 401k'!N:N,0),0)</f>
        <v>2450459.1083642533</v>
      </c>
      <c r="R203" s="25">
        <f t="array" aca="1" ref="R203" ca="1">INDEX('Lorri 401b'!L:L,MATCH('Retirement Calculator'!A203,'Lorri 401b'!N:N,0),0)</f>
        <v>4515070.6038341587</v>
      </c>
      <c r="S203" s="25">
        <f t="shared" ca="1" si="7"/>
        <v>6965529.712198412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6404.7404596389215</v>
      </c>
      <c r="K204" s="25">
        <f t="shared" si="4"/>
        <v>16520.094745597391</v>
      </c>
      <c r="L204" s="25"/>
      <c r="N204" s="25">
        <f>'Combined Retirement'!$C$18/12</f>
        <v>33932.660666666663</v>
      </c>
      <c r="O204" s="25">
        <f t="shared" si="5"/>
        <v>11007.82546143035</v>
      </c>
      <c r="P204" s="25">
        <f t="shared" si="6"/>
        <v>22924.835205236312</v>
      </c>
      <c r="Q204" s="25">
        <f t="array" aca="1" ref="Q204" ca="1">INDEX('Isaac 401k'!L:L,MATCH('Retirement Calculator'!A204,'Isaac 401k'!N:N,0),0)</f>
        <v>2454237.9277708833</v>
      </c>
      <c r="R204" s="25">
        <f t="array" aca="1" ref="R204" ca="1">INDEX('Lorri 401b'!L:L,MATCH('Retirement Calculator'!A204,'Lorri 401b'!N:N,0),0)</f>
        <v>4517294.4695430966</v>
      </c>
      <c r="S204" s="25">
        <f t="shared" ca="1" si="7"/>
        <v>6971532.3973139804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6404.7404596389215</v>
      </c>
      <c r="K205" s="25">
        <f t="shared" si="4"/>
        <v>16520.094745597391</v>
      </c>
      <c r="L205" s="25"/>
      <c r="N205" s="25">
        <f>'Combined Retirement'!$C$18/12</f>
        <v>33932.660666666663</v>
      </c>
      <c r="O205" s="25">
        <f t="shared" si="5"/>
        <v>11007.82546143035</v>
      </c>
      <c r="P205" s="25">
        <f t="shared" si="6"/>
        <v>22924.835205236312</v>
      </c>
      <c r="Q205" s="25">
        <f t="array" aca="1" ref="Q205" ca="1">INDEX('Isaac 401k'!L:L,MATCH('Retirement Calculator'!A205,'Isaac 401k'!N:N,0),0)</f>
        <v>2458032.4922583746</v>
      </c>
      <c r="R205" s="25">
        <f t="array" aca="1" ref="R205" ca="1">INDEX('Lorri 401b'!L:L,MATCH('Retirement Calculator'!A205,'Lorri 401b'!N:N,0),0)</f>
        <v>4519527.601359155</v>
      </c>
      <c r="S205" s="25">
        <f t="shared" ca="1" si="7"/>
        <v>6977560.0936175296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6404.7404596389215</v>
      </c>
      <c r="K206" s="25">
        <f t="shared" si="4"/>
        <v>16520.094745597391</v>
      </c>
      <c r="L206" s="25"/>
      <c r="N206" s="25">
        <f>'Combined Retirement'!$C$18/12</f>
        <v>33932.660666666663</v>
      </c>
      <c r="O206" s="25">
        <f t="shared" si="5"/>
        <v>11007.82546143035</v>
      </c>
      <c r="P206" s="25">
        <f t="shared" si="6"/>
        <v>22924.835205236312</v>
      </c>
      <c r="Q206" s="25">
        <f t="array" aca="1" ref="Q206" ca="1">INDEX('Isaac 401k'!L:L,MATCH('Retirement Calculator'!A206,'Isaac 401k'!N:N,0),0)</f>
        <v>2461842.8674312304</v>
      </c>
      <c r="R206" s="25">
        <f t="array" aca="1" ref="R206" ca="1">INDEX('Lorri 401b'!L:L,MATCH('Retirement Calculator'!A206,'Lorri 401b'!N:N,0),0)</f>
        <v>4521770.0378911141</v>
      </c>
      <c r="S206" s="25">
        <f t="shared" ca="1" si="7"/>
        <v>6983612.905322345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6404.7404596389215</v>
      </c>
      <c r="K207" s="25">
        <f t="shared" si="4"/>
        <v>16520.094745597391</v>
      </c>
      <c r="L207" s="25"/>
      <c r="N207" s="25">
        <f>'Combined Retirement'!$C$18/12</f>
        <v>33932.660666666663</v>
      </c>
      <c r="O207" s="25">
        <f t="shared" si="5"/>
        <v>11007.82546143035</v>
      </c>
      <c r="P207" s="25">
        <f t="shared" si="6"/>
        <v>22924.835205236312</v>
      </c>
      <c r="Q207" s="25">
        <f t="array" aca="1" ref="Q207" ca="1">INDEX('Isaac 401k'!L:L,MATCH('Retirement Calculator'!A207,'Isaac 401k'!N:N,0),0)</f>
        <v>2465669.1191673065</v>
      </c>
      <c r="R207" s="25">
        <f t="array" aca="1" ref="R207" ca="1">INDEX('Lorri 401b'!L:L,MATCH('Retirement Calculator'!A207,'Lorri 401b'!N:N,0),0)</f>
        <v>4524021.8179086223</v>
      </c>
      <c r="S207" s="25">
        <f t="shared" ca="1" si="7"/>
        <v>6989690.9370759288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6404.7404596389215</v>
      </c>
      <c r="K208" s="25">
        <f t="shared" si="4"/>
        <v>16520.094745597391</v>
      </c>
      <c r="L208" s="25"/>
      <c r="N208" s="25">
        <f>'Combined Retirement'!$C$18/12</f>
        <v>33932.660666666663</v>
      </c>
      <c r="O208" s="25">
        <f t="shared" si="5"/>
        <v>11007.82546143035</v>
      </c>
      <c r="P208" s="25">
        <f t="shared" si="6"/>
        <v>22924.835205236312</v>
      </c>
      <c r="Q208" s="25">
        <f t="array" aca="1" ref="Q208" ca="1">INDEX('Isaac 401k'!L:L,MATCH('Retirement Calculator'!A208,'Isaac 401k'!N:N,0),0)</f>
        <v>2469511.3136189491</v>
      </c>
      <c r="R208" s="25">
        <f t="array" aca="1" ref="R208" ca="1">INDEX('Lorri 401b'!L:L,MATCH('Retirement Calculator'!A208,'Lorri 401b'!N:N,0),0)</f>
        <v>4526282.9803428706</v>
      </c>
      <c r="S208" s="25">
        <f t="shared" ca="1" si="7"/>
        <v>6995794.2939618193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6404.7404596389215</v>
      </c>
      <c r="K209" s="25">
        <f t="shared" si="4"/>
        <v>16520.094745597391</v>
      </c>
      <c r="L209" s="25"/>
      <c r="N209" s="25">
        <f>'Combined Retirement'!$C$18/12</f>
        <v>33932.660666666663</v>
      </c>
      <c r="O209" s="25">
        <f t="shared" si="5"/>
        <v>11007.82546143035</v>
      </c>
      <c r="P209" s="25">
        <f t="shared" si="6"/>
        <v>22924.835205236312</v>
      </c>
      <c r="Q209" s="25">
        <f t="array" aca="1" ref="Q209" ca="1">INDEX('Isaac 401k'!L:L,MATCH('Retirement Calculator'!A209,'Isaac 401k'!N:N,0),0)</f>
        <v>2473369.5172141404</v>
      </c>
      <c r="R209" s="25">
        <f t="array" aca="1" ref="R209" ca="1">INDEX('Lorri 401b'!L:L,MATCH('Retirement Calculator'!A209,'Lorri 401b'!N:N,0),0)</f>
        <v>4528553.5642872611</v>
      </c>
      <c r="S209" s="25">
        <f t="shared" ca="1" si="7"/>
        <v>7001923.081501402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6404.7404596389215</v>
      </c>
      <c r="K210" s="25">
        <f t="shared" si="4"/>
        <v>16520.094745597391</v>
      </c>
      <c r="L210" s="25"/>
      <c r="N210" s="25">
        <f>'Combined Retirement'!$C$18/12</f>
        <v>33932.660666666663</v>
      </c>
      <c r="O210" s="25">
        <f t="shared" si="5"/>
        <v>11007.82546143035</v>
      </c>
      <c r="P210" s="25">
        <f t="shared" si="6"/>
        <v>22924.835205236312</v>
      </c>
      <c r="Q210" s="25">
        <f t="array" aca="1" ref="Q210" ca="1">INDEX('Isaac 401k'!L:L,MATCH('Retirement Calculator'!A210,'Isaac 401k'!N:N,0),0)</f>
        <v>2477243.7966576451</v>
      </c>
      <c r="R210" s="25">
        <f t="array" aca="1" ref="R210" ca="1">INDEX('Lorri 401b'!L:L,MATCH('Retirement Calculator'!A210,'Lorri 401b'!N:N,0),0)</f>
        <v>4530833.6089980872</v>
      </c>
      <c r="S210" s="25">
        <f t="shared" ca="1" si="7"/>
        <v>7008077.4056557324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6404.7404596389215</v>
      </c>
      <c r="K211" s="25">
        <f t="shared" si="4"/>
        <v>16520.094745597391</v>
      </c>
      <c r="L211" s="25"/>
      <c r="N211" s="25">
        <f>'Combined Retirement'!$C$18/12</f>
        <v>33932.660666666663</v>
      </c>
      <c r="O211" s="25">
        <f t="shared" si="5"/>
        <v>11007.82546143035</v>
      </c>
      <c r="P211" s="25">
        <f t="shared" si="6"/>
        <v>22924.835205236312</v>
      </c>
      <c r="Q211" s="25">
        <f t="array" aca="1" ref="Q211" ca="1">INDEX('Isaac 401k'!L:L,MATCH('Retirement Calculator'!A211,'Isaac 401k'!N:N,0),0)</f>
        <v>2481134.2189321644</v>
      </c>
      <c r="R211" s="25">
        <f t="array" aca="1" ref="R211" ca="1">INDEX('Lorri 401b'!L:L,MATCH('Retirement Calculator'!A211,'Lorri 401b'!N:N,0),0)</f>
        <v>4533123.1538952077</v>
      </c>
      <c r="S211" s="25">
        <f t="shared" ca="1" si="7"/>
        <v>7014257.3728273716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6404.7404596389215</v>
      </c>
      <c r="K212" s="25">
        <f t="shared" si="4"/>
        <v>16520.094745597391</v>
      </c>
      <c r="L212" s="25"/>
      <c r="N212" s="25">
        <f>'Combined Retirement'!$C$18/12</f>
        <v>33932.660666666663</v>
      </c>
      <c r="O212" s="25">
        <f t="shared" si="5"/>
        <v>11007.82546143035</v>
      </c>
      <c r="P212" s="25">
        <f t="shared" si="6"/>
        <v>22924.835205236312</v>
      </c>
      <c r="Q212" s="25">
        <f t="array" aca="1" ref="Q212" ca="1">INDEX('Isaac 401k'!L:L,MATCH('Retirement Calculator'!A212,'Isaac 401k'!N:N,0),0)</f>
        <v>2485040.851299494</v>
      </c>
      <c r="R212" s="25">
        <f t="array" aca="1" ref="R212" ca="1">INDEX('Lorri 401b'!L:L,MATCH('Retirement Calculator'!A212,'Lorri 401b'!N:N,0),0)</f>
        <v>4535422.2385627329</v>
      </c>
      <c r="S212" s="25">
        <f t="shared" ca="1" si="7"/>
        <v>7020463.0898622274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6404.7404596389215</v>
      </c>
      <c r="K213" s="25">
        <f t="shared" si="4"/>
        <v>16520.094745597391</v>
      </c>
      <c r="L213" s="25"/>
      <c r="N213" s="25">
        <f>'Combined Retirement'!$C$18/12</f>
        <v>33932.660666666663</v>
      </c>
      <c r="O213" s="25">
        <f t="shared" si="5"/>
        <v>11007.82546143035</v>
      </c>
      <c r="P213" s="25">
        <f t="shared" si="6"/>
        <v>22924.835205236312</v>
      </c>
      <c r="Q213" s="25">
        <f t="array" aca="1" ref="Q213" ca="1">INDEX('Isaac 401k'!L:L,MATCH('Retirement Calculator'!A213,'Isaac 401k'!N:N,0),0)</f>
        <v>2488963.7613016875</v>
      </c>
      <c r="R213" s="25">
        <f t="array" aca="1" ref="R213" ca="1">INDEX('Lorri 401b'!L:L,MATCH('Retirement Calculator'!A213,'Lorri 401b'!N:N,0),0)</f>
        <v>4537730.902749707</v>
      </c>
      <c r="S213" s="25">
        <f t="shared" ca="1" si="7"/>
        <v>7026694.6640513949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6404.7404596389215</v>
      </c>
      <c r="K214" s="25">
        <f t="shared" si="4"/>
        <v>16520.094745597391</v>
      </c>
      <c r="L214" s="25"/>
      <c r="N214" s="25">
        <f>'Combined Retirement'!$C$18/12</f>
        <v>33932.660666666663</v>
      </c>
      <c r="O214" s="25">
        <f t="shared" si="5"/>
        <v>11007.82546143035</v>
      </c>
      <c r="P214" s="25">
        <f t="shared" si="6"/>
        <v>22924.835205236312</v>
      </c>
      <c r="Q214" s="25">
        <f t="array" aca="1" ref="Q214" ca="1">INDEX('Isaac 401k'!L:L,MATCH('Retirement Calculator'!A214,'Isaac 401k'!N:N,0),0)</f>
        <v>2492903.0167622236</v>
      </c>
      <c r="R214" s="25">
        <f t="array" aca="1" ref="R214" ca="1">INDEX('Lorri 401b'!L:L,MATCH('Retirement Calculator'!A214,'Lorri 401b'!N:N,0),0)</f>
        <v>4540049.1863707928</v>
      </c>
      <c r="S214" s="25">
        <f t="shared" ca="1" si="7"/>
        <v>7032952.2031330168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6404.7404596389215</v>
      </c>
      <c r="K215" s="25">
        <f t="shared" si="4"/>
        <v>16520.094745597391</v>
      </c>
      <c r="L215" s="25"/>
      <c r="N215" s="25">
        <f>'Combined Retirement'!$C$18/12</f>
        <v>33932.660666666663</v>
      </c>
      <c r="O215" s="25">
        <f t="shared" si="5"/>
        <v>11007.82546143035</v>
      </c>
      <c r="P215" s="25">
        <f t="shared" si="6"/>
        <v>22924.835205236312</v>
      </c>
      <c r="Q215" s="25">
        <f t="array" aca="1" ref="Q215" ca="1">INDEX('Isaac 401k'!L:L,MATCH('Retirement Calculator'!A215,'Isaac 401k'!N:N,0),0)</f>
        <v>2496858.6857871786</v>
      </c>
      <c r="R215" s="25">
        <f t="array" aca="1" ref="R215" ca="1">INDEX('Lorri 401b'!L:L,MATCH('Retirement Calculator'!A215,'Lorri 401b'!N:N,0),0)</f>
        <v>4542377.129506967</v>
      </c>
      <c r="S215" s="25">
        <f t="shared" ca="1" si="7"/>
        <v>7039235.8152941456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6404.7404596389215</v>
      </c>
      <c r="K216" s="25">
        <f t="shared" si="4"/>
        <v>16520.094745597391</v>
      </c>
      <c r="L216" s="25"/>
      <c r="N216" s="25">
        <f>'Combined Retirement'!$C$18/12</f>
        <v>33932.660666666663</v>
      </c>
      <c r="O216" s="25">
        <f t="shared" si="5"/>
        <v>11007.82546143035</v>
      </c>
      <c r="P216" s="25">
        <f t="shared" si="6"/>
        <v>22924.835205236312</v>
      </c>
      <c r="Q216" s="25">
        <f t="array" aca="1" ref="Q216" ca="1">INDEX('Isaac 401k'!L:L,MATCH('Retirement Calculator'!A216,'Isaac 401k'!N:N,0),0)</f>
        <v>2500830.8367664041</v>
      </c>
      <c r="R216" s="25">
        <f t="array" aca="1" ref="R216" ca="1">INDEX('Lorri 401b'!L:L,MATCH('Retirement Calculator'!A216,'Lorri 401b'!N:N,0),0)</f>
        <v>4544714.7724062083</v>
      </c>
      <c r="S216" s="25">
        <f t="shared" ca="1" si="7"/>
        <v>7045545.6091726124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6404.7404596389215</v>
      </c>
      <c r="K217" s="25">
        <f t="shared" si="4"/>
        <v>16520.094745597391</v>
      </c>
      <c r="L217" s="25"/>
      <c r="N217" s="25">
        <f>'Combined Retirement'!$C$18/12</f>
        <v>33932.660666666663</v>
      </c>
      <c r="O217" s="25">
        <f t="shared" si="5"/>
        <v>11007.82546143035</v>
      </c>
      <c r="P217" s="25">
        <f t="shared" si="6"/>
        <v>22924.835205236312</v>
      </c>
      <c r="Q217" s="25">
        <f t="array" aca="1" ref="Q217" ca="1">INDEX('Isaac 401k'!L:L,MATCH('Retirement Calculator'!A217,'Isaac 401k'!N:N,0),0)</f>
        <v>2504819.5383747099</v>
      </c>
      <c r="R217" s="25">
        <f t="array" aca="1" ref="R217" ca="1">INDEX('Lorri 401b'!L:L,MATCH('Retirement Calculator'!A217,'Lorri 401b'!N:N,0),0)</f>
        <v>4547062.1554841967</v>
      </c>
      <c r="S217" s="25">
        <f t="shared" ca="1" si="7"/>
        <v>7051881.6938589066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6404.7404596389215</v>
      </c>
      <c r="K218" s="25">
        <f t="shared" si="4"/>
        <v>16520.094745597391</v>
      </c>
      <c r="L218" s="25"/>
      <c r="N218" s="25">
        <f>'Combined Retirement'!$C$18/12</f>
        <v>33932.660666666663</v>
      </c>
      <c r="O218" s="25">
        <f t="shared" si="5"/>
        <v>11007.82546143035</v>
      </c>
      <c r="P218" s="25">
        <f t="shared" si="6"/>
        <v>22924.835205236312</v>
      </c>
      <c r="Q218" s="25">
        <f t="array" aca="1" ref="Q218" ca="1">INDEX('Isaac 401k'!L:L,MATCH('Retirement Calculator'!A218,'Isaac 401k'!N:N,0),0)</f>
        <v>2508824.8595730504</v>
      </c>
      <c r="R218" s="25">
        <f t="array" aca="1" ref="R218" ca="1">INDEX('Lorri 401b'!L:L,MATCH('Retirement Calculator'!A218,'Lorri 401b'!N:N,0),0)</f>
        <v>4549419.3193250094</v>
      </c>
      <c r="S218" s="25">
        <f t="shared" ca="1" si="7"/>
        <v>7058244.1788980598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6404.7404596389215</v>
      </c>
      <c r="K219" s="25">
        <f t="shared" si="4"/>
        <v>16520.094745597391</v>
      </c>
      <c r="L219" s="25"/>
      <c r="N219" s="25">
        <f>'Combined Retirement'!$C$18/12</f>
        <v>33932.660666666663</v>
      </c>
      <c r="O219" s="25">
        <f t="shared" si="5"/>
        <v>11007.82546143035</v>
      </c>
      <c r="P219" s="25">
        <f t="shared" si="6"/>
        <v>22924.835205236312</v>
      </c>
      <c r="Q219" s="25">
        <f t="array" aca="1" ref="Q219" ca="1">INDEX('Isaac 401k'!L:L,MATCH('Retirement Calculator'!A219,'Isaac 401k'!N:N,0),0)</f>
        <v>2512846.8696097173</v>
      </c>
      <c r="R219" s="25">
        <f t="array" aca="1" ref="R219" ca="1">INDEX('Lorri 401b'!L:L,MATCH('Retirement Calculator'!A219,'Lorri 401b'!N:N,0),0)</f>
        <v>4551786.3046818255</v>
      </c>
      <c r="S219" s="25">
        <f t="shared" ca="1" si="7"/>
        <v>7064633.1742915427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6404.7404596389215</v>
      </c>
      <c r="K220" s="25">
        <f t="shared" si="4"/>
        <v>16520.094745597391</v>
      </c>
      <c r="L220" s="25"/>
      <c r="N220" s="25">
        <f>'Combined Retirement'!$C$18/12</f>
        <v>33932.660666666663</v>
      </c>
      <c r="O220" s="25">
        <f t="shared" si="5"/>
        <v>11007.82546143035</v>
      </c>
      <c r="P220" s="25">
        <f t="shared" si="6"/>
        <v>22924.835205236312</v>
      </c>
      <c r="Q220" s="25">
        <f t="array" aca="1" ref="Q220" ca="1">INDEX('Isaac 401k'!L:L,MATCH('Retirement Calculator'!A220,'Isaac 401k'!N:N,0),0)</f>
        <v>2516885.6380215366</v>
      </c>
      <c r="R220" s="25">
        <f t="array" aca="1" ref="R220" ca="1">INDEX('Lorri 401b'!L:L,MATCH('Retirement Calculator'!A220,'Lorri 401b'!N:N,0),0)</f>
        <v>4554163.1524776286</v>
      </c>
      <c r="S220" s="25">
        <f t="shared" ca="1" si="7"/>
        <v>7071048.7904991657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6404.7404596389215</v>
      </c>
      <c r="K221" s="25">
        <f t="shared" si="4"/>
        <v>16520.094745597391</v>
      </c>
      <c r="L221" s="25"/>
      <c r="N221" s="25">
        <f>'Combined Retirement'!$C$18/12</f>
        <v>33932.660666666663</v>
      </c>
      <c r="O221" s="25">
        <f t="shared" si="5"/>
        <v>11007.82546143035</v>
      </c>
      <c r="P221" s="25">
        <f t="shared" si="6"/>
        <v>22924.835205236312</v>
      </c>
      <c r="Q221" s="25">
        <f t="array" aca="1" ref="Q221" ca="1">INDEX('Isaac 401k'!L:L,MATCH('Retirement Calculator'!A221,'Isaac 401k'!N:N,0),0)</f>
        <v>2520941.2346350723</v>
      </c>
      <c r="R221" s="25">
        <f t="array" aca="1" ref="R221" ca="1">INDEX('Lorri 401b'!L:L,MATCH('Retirement Calculator'!A221,'Lorri 401b'!N:N,0),0)</f>
        <v>4556549.9038059143</v>
      </c>
      <c r="S221" s="25">
        <f t="shared" ca="1" si="7"/>
        <v>7077491.1384409871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6404.7404596389215</v>
      </c>
      <c r="K222" s="25">
        <f t="shared" si="4"/>
        <v>16520.094745597391</v>
      </c>
      <c r="L222" s="25"/>
      <c r="N222" s="25">
        <f>'Combined Retirement'!$C$18/12</f>
        <v>33932.660666666663</v>
      </c>
      <c r="O222" s="25">
        <f t="shared" si="5"/>
        <v>11007.82546143035</v>
      </c>
      <c r="P222" s="25">
        <f t="shared" si="6"/>
        <v>22924.835205236312</v>
      </c>
      <c r="Q222" s="25">
        <f t="array" aca="1" ref="Q222" ca="1">INDEX('Isaac 401k'!L:L,MATCH('Retirement Calculator'!A222,'Isaac 401k'!N:N,0),0)</f>
        <v>2525013.7295678309</v>
      </c>
      <c r="R222" s="25">
        <f t="array" aca="1" ref="R222" ca="1">INDEX('Lorri 401b'!L:L,MATCH('Retirement Calculator'!A222,'Lorri 401b'!N:N,0),0)</f>
        <v>4558946.5999314012</v>
      </c>
      <c r="S222" s="25">
        <f t="shared" ca="1" si="7"/>
        <v>7083960.3294992317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6404.7404596389215</v>
      </c>
      <c r="K223" s="25">
        <f t="shared" si="4"/>
        <v>16520.094745597391</v>
      </c>
      <c r="L223" s="25"/>
      <c r="N223" s="25">
        <f>'Combined Retirement'!$C$18/12</f>
        <v>33932.660666666663</v>
      </c>
      <c r="O223" s="25">
        <f t="shared" si="5"/>
        <v>11007.82546143035</v>
      </c>
      <c r="P223" s="25">
        <f t="shared" si="6"/>
        <v>22924.835205236312</v>
      </c>
      <c r="Q223" s="25">
        <f t="array" aca="1" ref="Q223" ca="1">INDEX('Isaac 401k'!L:L,MATCH('Retirement Calculator'!A223,'Isaac 401k'!N:N,0),0)</f>
        <v>2529103.193229476</v>
      </c>
      <c r="R223" s="25">
        <f t="array" aca="1" ref="R223" ca="1">INDEX('Lorri 401b'!L:L,MATCH('Retirement Calculator'!A223,'Lorri 401b'!N:N,0),0)</f>
        <v>4561353.2822907446</v>
      </c>
      <c r="S223" s="25">
        <f t="shared" ca="1" si="7"/>
        <v>7090456.4755202206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6404.7404596389215</v>
      </c>
      <c r="K224" s="25">
        <f t="shared" si="4"/>
        <v>16520.094745597391</v>
      </c>
      <c r="L224" s="25"/>
      <c r="N224" s="25">
        <f>'Combined Retirement'!$C$18/12</f>
        <v>33932.660666666663</v>
      </c>
      <c r="O224" s="25">
        <f t="shared" si="5"/>
        <v>11007.82546143035</v>
      </c>
      <c r="P224" s="25">
        <f t="shared" si="6"/>
        <v>22924.835205236312</v>
      </c>
      <c r="Q224" s="25">
        <f t="array" aca="1" ref="Q224" ca="1">INDEX('Isaac 401k'!L:L,MATCH('Retirement Calculator'!A224,'Isaac 401k'!N:N,0),0)</f>
        <v>2533209.6963230446</v>
      </c>
      <c r="R224" s="25">
        <f t="array" aca="1" ref="R224" ca="1">INDEX('Lorri 401b'!L:L,MATCH('Retirement Calculator'!A224,'Lorri 401b'!N:N,0),0)</f>
        <v>4563769.9924932513</v>
      </c>
      <c r="S224" s="25">
        <f t="shared" ca="1" si="7"/>
        <v>7096979.6888162959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6404.7404596389215</v>
      </c>
      <c r="K225" s="25">
        <f t="shared" si="4"/>
        <v>16520.094745597391</v>
      </c>
      <c r="L225" s="25"/>
      <c r="N225" s="25">
        <f>'Combined Retirement'!$C$18/12</f>
        <v>33932.660666666663</v>
      </c>
      <c r="O225" s="25">
        <f t="shared" si="5"/>
        <v>11007.82546143035</v>
      </c>
      <c r="P225" s="25">
        <f t="shared" si="6"/>
        <v>22924.835205236312</v>
      </c>
      <c r="Q225" s="25">
        <f t="array" aca="1" ref="Q225" ca="1">INDEX('Isaac 401k'!L:L,MATCH('Retirement Calculator'!A225,'Isaac 401k'!N:N,0),0)</f>
        <v>2537333.3098461698</v>
      </c>
      <c r="R225" s="25">
        <f t="array" aca="1" ref="R225" ca="1">INDEX('Lorri 401b'!L:L,MATCH('Retirement Calculator'!A225,'Lorri 401b'!N:N,0),0)</f>
        <v>4566196.7723216023</v>
      </c>
      <c r="S225" s="25">
        <f t="shared" ca="1" si="7"/>
        <v>7103530.0821677726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6404.7404596389215</v>
      </c>
      <c r="K226" s="25">
        <f t="shared" si="4"/>
        <v>16520.094745597391</v>
      </c>
      <c r="L226" s="25"/>
      <c r="N226" s="25">
        <f>'Combined Retirement'!$C$18/12</f>
        <v>33932.660666666663</v>
      </c>
      <c r="O226" s="25">
        <f t="shared" si="5"/>
        <v>11007.82546143035</v>
      </c>
      <c r="P226" s="25">
        <f t="shared" si="6"/>
        <v>22924.835205236312</v>
      </c>
      <c r="Q226" s="25">
        <f t="array" aca="1" ref="Q226" ca="1">INDEX('Isaac 401k'!L:L,MATCH('Retirement Calculator'!A226,'Isaac 401k'!N:N,0),0)</f>
        <v>2541474.105092308</v>
      </c>
      <c r="R226" s="25">
        <f t="array" aca="1" ref="R226" ca="1">INDEX('Lorri 401b'!L:L,MATCH('Retirement Calculator'!A226,'Lorri 401b'!N:N,0),0)</f>
        <v>4568633.6637325715</v>
      </c>
      <c r="S226" s="25">
        <f t="shared" ca="1" si="7"/>
        <v>7110107.7688248791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6404.7404596389215</v>
      </c>
      <c r="K227" s="25">
        <f t="shared" si="4"/>
        <v>16520.094745597391</v>
      </c>
      <c r="L227" s="25"/>
      <c r="N227" s="25">
        <f>'Combined Retirement'!$C$18/12</f>
        <v>33932.660666666663</v>
      </c>
      <c r="O227" s="25">
        <f t="shared" si="5"/>
        <v>11007.82546143035</v>
      </c>
      <c r="P227" s="25">
        <f t="shared" si="6"/>
        <v>22924.835205236312</v>
      </c>
      <c r="Q227" s="25">
        <f t="array" aca="1" ref="Q227" ca="1">INDEX('Isaac 401k'!L:L,MATCH('Retirement Calculator'!A227,'Isaac 401k'!N:N,0),0)</f>
        <v>2545632.1536519718</v>
      </c>
      <c r="R227" s="25">
        <f t="array" aca="1" ref="R227" ca="1">INDEX('Lorri 401b'!L:L,MATCH('Retirement Calculator'!A227,'Lorri 401b'!N:N,0),0)</f>
        <v>4571080.7088577524</v>
      </c>
      <c r="S227" s="25">
        <f t="shared" ca="1" si="7"/>
        <v>7116712.8625097238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6404.7404596389215</v>
      </c>
      <c r="K228" s="25">
        <f t="shared" si="4"/>
        <v>16520.094745597391</v>
      </c>
      <c r="L228" s="25"/>
      <c r="N228" s="25">
        <f>'Combined Retirement'!$C$18/12</f>
        <v>33932.660666666663</v>
      </c>
      <c r="O228" s="25">
        <f t="shared" si="5"/>
        <v>11007.82546143035</v>
      </c>
      <c r="P228" s="25">
        <f t="shared" si="6"/>
        <v>22924.835205236312</v>
      </c>
      <c r="Q228" s="25">
        <f t="array" aca="1" ref="Q228" ca="1">INDEX('Isaac 401k'!L:L,MATCH('Retirement Calculator'!A228,'Isaac 401k'!N:N,0),0)</f>
        <v>2549807.5274139675</v>
      </c>
      <c r="R228" s="25">
        <f t="array" aca="1" ref="R228" ca="1">INDEX('Lorri 401b'!L:L,MATCH('Retirement Calculator'!A228,'Lorri 401b'!N:N,0),0)</f>
        <v>4573537.9500042889</v>
      </c>
      <c r="S228" s="25">
        <f t="shared" ca="1" si="7"/>
        <v>7123345.4774182569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6404.7404596389215</v>
      </c>
      <c r="K229" s="25">
        <f t="shared" si="4"/>
        <v>16520.094745597391</v>
      </c>
      <c r="L229" s="25"/>
      <c r="N229" s="25">
        <f>'Combined Retirement'!$C$18/12</f>
        <v>33932.660666666663</v>
      </c>
      <c r="O229" s="25">
        <f t="shared" si="5"/>
        <v>11007.82546143035</v>
      </c>
      <c r="P229" s="25">
        <f t="shared" si="6"/>
        <v>22924.835205236312</v>
      </c>
      <c r="Q229" s="25">
        <f t="array" aca="1" ref="Q229" ca="1">INDEX('Isaac 401k'!L:L,MATCH('Retirement Calculator'!A229,'Isaac 401k'!N:N,0),0)</f>
        <v>2554000.298566638</v>
      </c>
      <c r="R229" s="25">
        <f t="array" aca="1" ref="R229" ca="1">INDEX('Lorri 401b'!L:L,MATCH('Retirement Calculator'!A229,'Lorri 401b'!N:N,0),0)</f>
        <v>4576005.4296556022</v>
      </c>
      <c r="S229" s="25">
        <f t="shared" ca="1" si="7"/>
        <v>7130005.7282222398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6404.7404596389215</v>
      </c>
      <c r="K230" s="25">
        <f t="shared" si="4"/>
        <v>16520.094745597391</v>
      </c>
      <c r="L230" s="25"/>
      <c r="N230" s="25">
        <f>'Combined Retirement'!$C$18/12</f>
        <v>33932.660666666663</v>
      </c>
      <c r="O230" s="25">
        <f t="shared" si="5"/>
        <v>11007.82546143035</v>
      </c>
      <c r="P230" s="25">
        <f t="shared" si="6"/>
        <v>22924.835205236312</v>
      </c>
      <c r="Q230" s="25">
        <f t="array" aca="1" ref="Q230" ca="1">INDEX('Isaac 401k'!L:L,MATCH('Retirement Calculator'!A230,'Isaac 401k'!N:N,0),0)</f>
        <v>2558210.5395991113</v>
      </c>
      <c r="R230" s="25">
        <f t="array" aca="1" ref="R230" ca="1">INDEX('Lorri 401b'!L:L,MATCH('Retirement Calculator'!A230,'Lorri 401b'!N:N,0),0)</f>
        <v>4578483.1904721297</v>
      </c>
      <c r="S230" s="25">
        <f t="shared" ca="1" si="7"/>
        <v>7136693.730071241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6404.7404596389215</v>
      </c>
      <c r="K231" s="25">
        <f t="shared" si="4"/>
        <v>16520.094745597391</v>
      </c>
      <c r="L231" s="25"/>
      <c r="N231" s="25">
        <f>'Combined Retirement'!$C$18/12</f>
        <v>33932.660666666663</v>
      </c>
      <c r="O231" s="25">
        <f t="shared" si="5"/>
        <v>11007.82546143035</v>
      </c>
      <c r="P231" s="25">
        <f t="shared" si="6"/>
        <v>22924.835205236312</v>
      </c>
      <c r="Q231" s="25">
        <f t="array" aca="1" ref="Q231" ca="1">INDEX('Isaac 401k'!L:L,MATCH('Retirement Calculator'!A231,'Isaac 401k'!N:N,0),0)</f>
        <v>2562438.3233025535</v>
      </c>
      <c r="R231" s="25">
        <f t="array" aca="1" ref="R231" ca="1">INDEX('Lorri 401b'!L:L,MATCH('Retirement Calculator'!A231,'Lorri 401b'!N:N,0),0)</f>
        <v>4580971.2752920594</v>
      </c>
      <c r="S231" s="25">
        <f t="shared" ca="1" si="7"/>
        <v>7143409.5985946134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6404.7404596389215</v>
      </c>
      <c r="K232" s="25">
        <f t="shared" si="4"/>
        <v>16520.094745597391</v>
      </c>
      <c r="L232" s="25"/>
      <c r="N232" s="25">
        <f>'Combined Retirement'!$C$18/12</f>
        <v>33932.660666666663</v>
      </c>
      <c r="O232" s="25">
        <f t="shared" si="5"/>
        <v>11007.82546143035</v>
      </c>
      <c r="P232" s="25">
        <f t="shared" si="6"/>
        <v>22924.835205236312</v>
      </c>
      <c r="Q232" s="25">
        <f t="array" aca="1" ref="Q232" ca="1">INDEX('Isaac 401k'!L:L,MATCH('Retirement Calculator'!A232,'Isaac 401k'!N:N,0),0)</f>
        <v>2566683.7227714267</v>
      </c>
      <c r="R232" s="25">
        <f t="array" aca="1" ref="R232" ca="1">INDEX('Lorri 401b'!L:L,MATCH('Retirement Calculator'!A232,'Lorri 401b'!N:N,0),0)</f>
        <v>4583469.7271320717</v>
      </c>
      <c r="S232" s="25">
        <f t="shared" ca="1" si="7"/>
        <v>7150153.4499034984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6404.7404596389215</v>
      </c>
      <c r="K233" s="25">
        <f t="shared" si="4"/>
        <v>16520.094745597391</v>
      </c>
      <c r="L233" s="25"/>
      <c r="N233" s="25">
        <f>'Combined Retirement'!$C$18/12</f>
        <v>33932.660666666663</v>
      </c>
      <c r="O233" s="25">
        <f t="shared" si="5"/>
        <v>11007.82546143035</v>
      </c>
      <c r="P233" s="25">
        <f t="shared" si="6"/>
        <v>22924.835205236312</v>
      </c>
      <c r="Q233" s="25">
        <f t="array" aca="1" ref="Q233" ca="1">INDEX('Isaac 401k'!L:L,MATCH('Retirement Calculator'!A233,'Isaac 401k'!N:N,0),0)</f>
        <v>2570946.8114047535</v>
      </c>
      <c r="R233" s="25">
        <f t="array" aca="1" ref="R233" ca="1">INDEX('Lorri 401b'!L:L,MATCH('Retirement Calculator'!A233,'Lorri 401b'!N:N,0),0)</f>
        <v>4585978.589188084</v>
      </c>
      <c r="S233" s="25">
        <f t="shared" ca="1" si="7"/>
        <v>7156925.4005928375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6404.7404596389215</v>
      </c>
      <c r="K234" s="25">
        <f t="shared" si="4"/>
        <v>16520.094745597391</v>
      </c>
      <c r="L234" s="25"/>
      <c r="N234" s="25">
        <f>'Combined Retirement'!$C$18/12</f>
        <v>33932.660666666663</v>
      </c>
      <c r="O234" s="25">
        <f t="shared" si="5"/>
        <v>11007.82546143035</v>
      </c>
      <c r="P234" s="25">
        <f t="shared" si="6"/>
        <v>22924.835205236312</v>
      </c>
      <c r="Q234" s="25">
        <f t="array" aca="1" ref="Q234" ca="1">INDEX('Isaac 401k'!L:L,MATCH('Retirement Calculator'!A234,'Isaac 401k'!N:N,0),0)</f>
        <v>2575227.6629073857</v>
      </c>
      <c r="R234" s="25">
        <f t="array" aca="1" ref="R234" ca="1">INDEX('Lorri 401b'!L:L,MATCH('Retirement Calculator'!A234,'Lorri 401b'!N:N,0),0)</f>
        <v>4588497.9048359962</v>
      </c>
      <c r="S234" s="25">
        <f t="shared" ca="1" si="7"/>
        <v>7163725.5677433815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6404.7404596389215</v>
      </c>
      <c r="K235" s="25">
        <f t="shared" si="4"/>
        <v>16520.094745597391</v>
      </c>
      <c r="L235" s="25"/>
      <c r="N235" s="25">
        <f>'Combined Retirement'!$C$18/12</f>
        <v>33932.660666666663</v>
      </c>
      <c r="O235" s="25">
        <f t="shared" si="5"/>
        <v>11007.82546143035</v>
      </c>
      <c r="P235" s="25">
        <f t="shared" si="6"/>
        <v>22924.835205236312</v>
      </c>
      <c r="Q235" s="25">
        <f t="array" aca="1" ref="Q235" ca="1">INDEX('Isaac 401k'!L:L,MATCH('Retirement Calculator'!A235,'Isaac 401k'!N:N,0),0)</f>
        <v>2579526.3512912788</v>
      </c>
      <c r="R235" s="25">
        <f t="array" aca="1" ref="R235" ca="1">INDEX('Lorri 401b'!L:L,MATCH('Retirement Calculator'!A235,'Lorri 401b'!N:N,0),0)</f>
        <v>4591027.7176324418</v>
      </c>
      <c r="S235" s="25">
        <f t="shared" ca="1" si="7"/>
        <v>7170554.0689237211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6404.7404596389215</v>
      </c>
      <c r="K236" s="25">
        <f t="shared" si="4"/>
        <v>16520.094745597391</v>
      </c>
      <c r="L236" s="25"/>
      <c r="N236" s="25">
        <f>'Combined Retirement'!$C$18/12</f>
        <v>33932.660666666663</v>
      </c>
      <c r="O236" s="25">
        <f t="shared" si="5"/>
        <v>11007.82546143035</v>
      </c>
      <c r="P236" s="25">
        <f t="shared" si="6"/>
        <v>22924.835205236312</v>
      </c>
      <c r="Q236" s="25">
        <f t="array" aca="1" ref="Q236" ca="1">INDEX('Isaac 401k'!L:L,MATCH('Retirement Calculator'!A236,'Isaac 401k'!N:N,0),0)</f>
        <v>2583842.9508767715</v>
      </c>
      <c r="R236" s="25">
        <f t="array" aca="1" ref="R236" ca="1">INDEX('Lorri 401b'!L:L,MATCH('Retirement Calculator'!A236,'Lorri 401b'!N:N,0),0)</f>
        <v>4593568.0713155391</v>
      </c>
      <c r="S236" s="25">
        <f t="shared" ca="1" si="7"/>
        <v>7177411.0221923105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6404.7404596389215</v>
      </c>
      <c r="K237" s="25">
        <f t="shared" si="4"/>
        <v>16520.094745597391</v>
      </c>
      <c r="L237" s="25"/>
      <c r="N237" s="25">
        <f>'Combined Retirement'!$C$18/12</f>
        <v>33932.660666666663</v>
      </c>
      <c r="O237" s="25">
        <f t="shared" si="5"/>
        <v>11007.82546143035</v>
      </c>
      <c r="P237" s="25">
        <f t="shared" si="6"/>
        <v>22924.835205236312</v>
      </c>
      <c r="Q237" s="25">
        <f t="array" aca="1" ref="Q237" ca="1">INDEX('Isaac 401k'!L:L,MATCH('Retirement Calculator'!A237,'Isaac 401k'!N:N,0),0)</f>
        <v>2588177.5362938703</v>
      </c>
      <c r="R237" s="25">
        <f t="array" aca="1" ref="R237" ca="1">INDEX('Lorri 401b'!L:L,MATCH('Retirement Calculator'!A237,'Lorri 401b'!N:N,0),0)</f>
        <v>4596119.0098056495</v>
      </c>
      <c r="S237" s="25">
        <f t="shared" ca="1" si="7"/>
        <v>7184296.5460995194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6404.7404596389215</v>
      </c>
      <c r="K238" s="25">
        <f t="shared" si="4"/>
        <v>16520.094745597391</v>
      </c>
      <c r="L238" s="25"/>
      <c r="N238" s="25">
        <f>'Combined Retirement'!$C$18/12</f>
        <v>33932.660666666663</v>
      </c>
      <c r="O238" s="25">
        <f t="shared" si="5"/>
        <v>11007.82546143035</v>
      </c>
      <c r="P238" s="25">
        <f t="shared" si="6"/>
        <v>22924.835205236312</v>
      </c>
      <c r="Q238" s="25">
        <f t="array" aca="1" ref="Q238" ca="1">INDEX('Isaac 401k'!L:L,MATCH('Retirement Calculator'!A238,'Isaac 401k'!N:N,0),0)</f>
        <v>2592530.1824835404</v>
      </c>
      <c r="R238" s="25">
        <f t="array" aca="1" ref="R238" ca="1">INDEX('Lorri 401b'!L:L,MATCH('Retirement Calculator'!A238,'Lorri 401b'!N:N,0),0)</f>
        <v>4598680.5772061357</v>
      </c>
      <c r="S238" s="25">
        <f t="shared" ca="1" si="7"/>
        <v>7191210.7596896756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6404.7404596389215</v>
      </c>
      <c r="K239" s="25">
        <f t="shared" si="4"/>
        <v>16520.094745597391</v>
      </c>
      <c r="L239" s="25"/>
      <c r="N239" s="25">
        <f>'Combined Retirement'!$C$18/12</f>
        <v>33932.660666666663</v>
      </c>
      <c r="O239" s="25">
        <f t="shared" si="5"/>
        <v>11007.82546143035</v>
      </c>
      <c r="P239" s="25">
        <f t="shared" si="6"/>
        <v>22924.835205236312</v>
      </c>
      <c r="Q239" s="25">
        <f t="array" aca="1" ref="Q239" ca="1">INDEX('Isaac 401k'!L:L,MATCH('Retirement Calculator'!A239,'Isaac 401k'!N:N,0),0)</f>
        <v>2596900.9646990011</v>
      </c>
      <c r="R239" s="25">
        <f t="array" aca="1" ref="R239" ca="1">INDEX('Lorri 401b'!L:L,MATCH('Retirement Calculator'!A239,'Lorri 401b'!N:N,0),0)</f>
        <v>4601252.8178041233</v>
      </c>
      <c r="S239" s="25">
        <f t="shared" ca="1" si="7"/>
        <v>7198153.7825031243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6404.7404596389215</v>
      </c>
      <c r="K240" s="25">
        <f t="shared" si="4"/>
        <v>16520.094745597391</v>
      </c>
      <c r="L240" s="25"/>
      <c r="N240" s="25">
        <f>'Combined Retirement'!$C$18/12</f>
        <v>33932.660666666663</v>
      </c>
      <c r="O240" s="25">
        <f t="shared" si="5"/>
        <v>11007.82546143035</v>
      </c>
      <c r="P240" s="25">
        <f t="shared" si="6"/>
        <v>22924.835205236312</v>
      </c>
      <c r="Q240" s="25">
        <f t="array" aca="1" ref="Q240" ca="1">INDEX('Isaac 401k'!L:L,MATCH('Retirement Calculator'!A240,'Isaac 401k'!N:N,0),0)</f>
        <v>2601289.9585070261</v>
      </c>
      <c r="R240" s="25">
        <f t="array" aca="1" ref="R240" ca="1">INDEX('Lorri 401b'!L:L,MATCH('Retirement Calculator'!A240,'Lorri 401b'!N:N,0),0)</f>
        <v>4603835.7760712691</v>
      </c>
      <c r="S240" s="25">
        <f t="shared" ca="1" si="7"/>
        <v>7205125.7345782947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6404.7404596389215</v>
      </c>
      <c r="K241" s="25">
        <f t="shared" si="4"/>
        <v>16520.094745597391</v>
      </c>
      <c r="L241" s="25"/>
      <c r="N241" s="25">
        <f>'Combined Retirement'!$C$18/12</f>
        <v>33932.660666666663</v>
      </c>
      <c r="O241" s="25">
        <f t="shared" si="5"/>
        <v>11007.82546143035</v>
      </c>
      <c r="P241" s="25">
        <f t="shared" si="6"/>
        <v>22924.835205236312</v>
      </c>
      <c r="Q241" s="25">
        <f t="array" aca="1" ref="Q241" ca="1">INDEX('Isaac 401k'!L:L,MATCH('Retirement Calculator'!A241,'Isaac 401k'!N:N,0),0)</f>
        <v>2605697.2397892512</v>
      </c>
      <c r="R241" s="25">
        <f t="array" aca="1" ref="R241" ca="1">INDEX('Lorri 401b'!L:L,MATCH('Retirement Calculator'!A241,'Lorri 401b'!N:N,0),0)</f>
        <v>4606429.4966645278</v>
      </c>
      <c r="S241" s="25">
        <f t="shared" ca="1" si="7"/>
        <v>7212126.736453779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6404.7404596389215</v>
      </c>
      <c r="K242" s="25">
        <f t="shared" si="4"/>
        <v>16520.094745597391</v>
      </c>
      <c r="L242" s="25"/>
      <c r="N242" s="25">
        <f>'Combined Retirement'!$C$18/12</f>
        <v>33932.660666666663</v>
      </c>
      <c r="O242" s="25">
        <f t="shared" si="5"/>
        <v>11007.82546143035</v>
      </c>
      <c r="P242" s="25">
        <f t="shared" si="6"/>
        <v>22924.835205236312</v>
      </c>
      <c r="Q242" s="25">
        <f t="array" aca="1" ref="Q242" ca="1">INDEX('Isaac 401k'!L:L,MATCH('Retirement Calculator'!A242,'Isaac 401k'!N:N,0),0)</f>
        <v>2610122.8847434856</v>
      </c>
      <c r="R242" s="25">
        <f t="array" aca="1" ref="R242" ca="1">INDEX('Lorri 401b'!L:L,MATCH('Retirement Calculator'!A242,'Lorri 401b'!N:N,0),0)</f>
        <v>4609034.0244269259</v>
      </c>
      <c r="S242" s="25">
        <f t="shared" ca="1" si="7"/>
        <v>7219156.9091704115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6404.7404596389215</v>
      </c>
      <c r="K243" s="25">
        <f t="shared" si="4"/>
        <v>16520.094745597391</v>
      </c>
      <c r="L243" s="25"/>
      <c r="N243" s="25">
        <f>'Combined Retirement'!$C$18/12</f>
        <v>33932.660666666663</v>
      </c>
      <c r="O243" s="25">
        <f t="shared" si="5"/>
        <v>11007.82546143035</v>
      </c>
      <c r="P243" s="25">
        <f t="shared" si="6"/>
        <v>22924.835205236312</v>
      </c>
      <c r="Q243" s="25">
        <f t="array" aca="1" ref="Q243" ca="1">INDEX('Isaac 401k'!L:L,MATCH('Retirement Calculator'!A243,'Isaac 401k'!N:N,0),0)</f>
        <v>2614566.9698850294</v>
      </c>
      <c r="R243" s="25">
        <f t="array" aca="1" ref="R243" ca="1">INDEX('Lorri 401b'!L:L,MATCH('Retirement Calculator'!A243,'Lorri 401b'!N:N,0),0)</f>
        <v>4611649.4043883337</v>
      </c>
      <c r="S243" s="25">
        <f t="shared" ca="1" si="7"/>
        <v>7226216.3742733635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6404.7404596389215</v>
      </c>
      <c r="K244" s="25">
        <f t="shared" si="4"/>
        <v>16520.094745597391</v>
      </c>
      <c r="L244" s="25"/>
      <c r="N244" s="25">
        <f>'Combined Retirement'!$C$18/12</f>
        <v>33932.660666666663</v>
      </c>
      <c r="O244" s="25">
        <f t="shared" si="5"/>
        <v>11007.82546143035</v>
      </c>
      <c r="P244" s="25">
        <f t="shared" si="6"/>
        <v>22924.835205236312</v>
      </c>
      <c r="Q244" s="25">
        <f t="array" aca="1" ref="Q244" ca="1">INDEX('Isaac 401k'!L:L,MATCH('Retirement Calculator'!A244,'Isaac 401k'!N:N,0),0)</f>
        <v>2619029.5720479959</v>
      </c>
      <c r="R244" s="25">
        <f t="array" aca="1" ref="R244" ca="1">INDEX('Lorri 401b'!L:L,MATCH('Retirement Calculator'!A244,'Lorri 401b'!N:N,0),0)</f>
        <v>4614275.6817662474</v>
      </c>
      <c r="S244" s="25">
        <f t="shared" ca="1" si="7"/>
        <v>7233305.2538142428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6404.7404596389215</v>
      </c>
      <c r="K245" s="25">
        <f t="shared" si="4"/>
        <v>16520.094745597391</v>
      </c>
      <c r="L245" s="25"/>
      <c r="N245" s="25">
        <f>'Combined Retirement'!$C$18/12</f>
        <v>33932.660666666663</v>
      </c>
      <c r="O245" s="25">
        <f t="shared" si="5"/>
        <v>11007.82546143035</v>
      </c>
      <c r="P245" s="25">
        <f t="shared" si="6"/>
        <v>22924.835205236312</v>
      </c>
      <c r="Q245" s="25">
        <f t="array" aca="1" ref="Q245" ca="1">INDEX('Isaac 401k'!L:L,MATCH('Retirement Calculator'!A245,'Isaac 401k'!N:N,0),0)</f>
        <v>2623510.7683866415</v>
      </c>
      <c r="R245" s="25">
        <f t="array" aca="1" ref="R245" ca="1">INDEX('Lorri 401b'!L:L,MATCH('Retirement Calculator'!A245,'Lorri 401b'!N:N,0),0)</f>
        <v>4616912.901966569</v>
      </c>
      <c r="S245" s="25">
        <f t="shared" ca="1" si="7"/>
        <v>7240423.6703532105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6404.7404596389215</v>
      </c>
      <c r="K246" s="25">
        <f t="shared" si="4"/>
        <v>16520.094745597391</v>
      </c>
      <c r="L246" s="25"/>
      <c r="N246" s="25">
        <f>'Combined Retirement'!$C$18/12</f>
        <v>33932.660666666663</v>
      </c>
      <c r="O246" s="25">
        <f t="shared" si="5"/>
        <v>11007.82546143035</v>
      </c>
      <c r="P246" s="25">
        <f t="shared" si="6"/>
        <v>22924.835205236312</v>
      </c>
      <c r="Q246" s="25">
        <f t="array" aca="1" ref="Q246" ca="1">INDEX('Isaac 401k'!L:L,MATCH('Retirement Calculator'!A246,'Isaac 401k'!N:N,0),0)</f>
        <v>2628010.636376698</v>
      </c>
      <c r="R246" s="25">
        <f t="array" aca="1" ref="R246" ca="1">INDEX('Lorri 401b'!L:L,MATCH('Retirement Calculator'!A246,'Lorri 401b'!N:N,0),0)</f>
        <v>4619561.1105843922</v>
      </c>
      <c r="S246" s="25">
        <f t="shared" ca="1" si="7"/>
        <v>7247571.7469610907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6404.7404596389215</v>
      </c>
      <c r="K247" s="25">
        <f t="shared" si="4"/>
        <v>16520.094745597391</v>
      </c>
      <c r="L247" s="25"/>
      <c r="N247" s="25">
        <f>'Combined Retirement'!$C$18/12</f>
        <v>33932.660666666663</v>
      </c>
      <c r="O247" s="25">
        <f t="shared" si="5"/>
        <v>11007.82546143035</v>
      </c>
      <c r="P247" s="25">
        <f t="shared" si="6"/>
        <v>22924.835205236312</v>
      </c>
      <c r="Q247" s="25">
        <f t="array" aca="1" ref="Q247" ca="1">INDEX('Isaac 401k'!L:L,MATCH('Retirement Calculator'!A247,'Isaac 401k'!N:N,0),0)</f>
        <v>2632529.2538167131</v>
      </c>
      <c r="R247" s="25">
        <f t="array" aca="1" ref="R247" ca="1">INDEX('Lorri 401b'!L:L,MATCH('Retirement Calculator'!A247,'Lorri 401b'!N:N,0),0)</f>
        <v>4622220.3534047892</v>
      </c>
      <c r="S247" s="25">
        <f t="shared" ca="1" si="7"/>
        <v>7254749.6072215028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6404.7404596389215</v>
      </c>
      <c r="K248" s="25">
        <f t="shared" si="4"/>
        <v>16520.094745597391</v>
      </c>
      <c r="L248" s="25"/>
      <c r="N248" s="25">
        <f>'Combined Retirement'!$C$18/12</f>
        <v>33932.660666666663</v>
      </c>
      <c r="O248" s="25">
        <f t="shared" si="5"/>
        <v>11007.82546143035</v>
      </c>
      <c r="P248" s="25">
        <f t="shared" si="6"/>
        <v>22924.835205236312</v>
      </c>
      <c r="Q248" s="25">
        <f t="array" aca="1" ref="Q248" ca="1">INDEX('Isaac 401k'!L:L,MATCH('Retirement Calculator'!A248,'Isaac 401k'!N:N,0),0)</f>
        <v>2637066.6988293952</v>
      </c>
      <c r="R248" s="25">
        <f t="array" aca="1" ref="R248" ca="1">INDEX('Lorri 401b'!L:L,MATCH('Retirement Calculator'!A248,'Lorri 401b'!N:N,0),0)</f>
        <v>4624890.6764036044</v>
      </c>
      <c r="S248" s="25">
        <f t="shared" ca="1" si="7"/>
        <v>7261957.3752330001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6404.7404596389215</v>
      </c>
      <c r="K249" s="25">
        <f t="shared" si="4"/>
        <v>16520.094745597391</v>
      </c>
      <c r="L249" s="25"/>
      <c r="N249" s="25">
        <f>'Combined Retirement'!$C$18/12</f>
        <v>33932.660666666663</v>
      </c>
      <c r="O249" s="25">
        <f t="shared" si="5"/>
        <v>11007.82546143035</v>
      </c>
      <c r="P249" s="25">
        <f t="shared" si="6"/>
        <v>22924.835205236312</v>
      </c>
      <c r="Q249" s="25">
        <f t="array" aca="1" ref="Q249" ca="1">INDEX('Isaac 401k'!L:L,MATCH('Retirement Calculator'!A249,'Isaac 401k'!N:N,0),0)</f>
        <v>2641623.0498629636</v>
      </c>
      <c r="R249" s="25">
        <f t="array" aca="1" ref="R249" ca="1">INDEX('Lorri 401b'!L:L,MATCH('Retirement Calculator'!A249,'Lorri 401b'!N:N,0),0)</f>
        <v>4627572.1257482488</v>
      </c>
      <c r="S249" s="25">
        <f t="shared" ca="1" si="7"/>
        <v>7269195.1756112128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6404.7404596389215</v>
      </c>
      <c r="K250" s="25">
        <f t="shared" si="4"/>
        <v>16520.094745597391</v>
      </c>
      <c r="L250" s="25"/>
      <c r="N250" s="25">
        <f>'Combined Retirement'!$C$18/12</f>
        <v>33932.660666666663</v>
      </c>
      <c r="O250" s="25">
        <f t="shared" si="5"/>
        <v>11007.82546143035</v>
      </c>
      <c r="P250" s="25">
        <f t="shared" si="6"/>
        <v>22924.835205236312</v>
      </c>
      <c r="Q250" s="25">
        <f t="array" aca="1" ref="Q250" ca="1">INDEX('Isaac 401k'!L:L,MATCH('Retirement Calculator'!A250,'Isaac 401k'!N:N,0),0)</f>
        <v>2646198.3856925052</v>
      </c>
      <c r="R250" s="25">
        <f t="array" aca="1" ref="R250" ca="1">INDEX('Lorri 401b'!L:L,MATCH('Retirement Calculator'!A250,'Lorri 401b'!N:N,0),0)</f>
        <v>4630264.747798495</v>
      </c>
      <c r="S250" s="25">
        <f t="shared" ca="1" si="7"/>
        <v>7276463.1334910002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6404.7404596389215</v>
      </c>
      <c r="K251" s="25">
        <f t="shared" si="4"/>
        <v>16520.094745597391</v>
      </c>
      <c r="L251" s="25"/>
      <c r="N251" s="25">
        <f>'Combined Retirement'!$C$18/12</f>
        <v>33932.660666666663</v>
      </c>
      <c r="O251" s="25">
        <f t="shared" si="5"/>
        <v>11007.82546143035</v>
      </c>
      <c r="P251" s="25">
        <f t="shared" si="6"/>
        <v>22924.835205236312</v>
      </c>
      <c r="Q251" s="25">
        <f t="array" aca="1" ref="Q251" ca="1">INDEX('Isaac 401k'!L:L,MATCH('Retirement Calculator'!A251,'Isaac 401k'!N:N,0),0)</f>
        <v>2650792.7854213365</v>
      </c>
      <c r="R251" s="25">
        <f t="array" aca="1" ref="R251" ca="1">INDEX('Lorri 401b'!L:L,MATCH('Retirement Calculator'!A251,'Lorri 401b'!N:N,0),0)</f>
        <v>4632968.5891072843</v>
      </c>
      <c r="S251" s="25">
        <f t="shared" ca="1" si="7"/>
        <v>7283761.3745286204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6404.7404596389215</v>
      </c>
      <c r="K252" s="25">
        <f t="shared" si="4"/>
        <v>16520.094745597391</v>
      </c>
      <c r="L252" s="25"/>
      <c r="N252" s="25">
        <f>'Combined Retirement'!$C$18/12</f>
        <v>33932.660666666663</v>
      </c>
      <c r="O252" s="25">
        <f t="shared" si="5"/>
        <v>11007.82546143035</v>
      </c>
      <c r="P252" s="25">
        <f t="shared" si="6"/>
        <v>22924.835205236312</v>
      </c>
      <c r="Q252" s="25">
        <f t="array" aca="1" ref="Q252" ca="1">INDEX('Isaac 401k'!L:L,MATCH('Retirement Calculator'!A252,'Isaac 401k'!N:N,0),0)</f>
        <v>2655406.3284823713</v>
      </c>
      <c r="R252" s="25">
        <f t="array" aca="1" ref="R252" ca="1">INDEX('Lorri 401b'!L:L,MATCH('Retirement Calculator'!A252,'Lorri 401b'!N:N,0),0)</f>
        <v>4635683.6964215273</v>
      </c>
      <c r="S252" s="25">
        <f t="shared" ca="1" si="7"/>
        <v>7291090.0249038991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6404.7404596389215</v>
      </c>
      <c r="K253" s="25">
        <f t="shared" si="4"/>
        <v>16520.094745597391</v>
      </c>
      <c r="L253" s="25"/>
      <c r="N253" s="25">
        <f>'Combined Retirement'!$C$18/12</f>
        <v>33932.660666666663</v>
      </c>
      <c r="O253" s="25">
        <f t="shared" si="5"/>
        <v>11007.82546143035</v>
      </c>
      <c r="P253" s="25">
        <f t="shared" si="6"/>
        <v>22924.835205236312</v>
      </c>
      <c r="Q253" s="25">
        <f t="array" aca="1" ref="Q253" ca="1">INDEX('Isaac 401k'!L:L,MATCH('Retirement Calculator'!A253,'Isaac 401k'!N:N,0),0)</f>
        <v>2660039.0946394936</v>
      </c>
      <c r="R253" s="25">
        <f t="array" aca="1" ref="R253" ca="1">INDEX('Lorri 401b'!L:L,MATCH('Retirement Calculator'!A253,'Lorri 401b'!N:N,0),0)</f>
        <v>4638410.1166829122</v>
      </c>
      <c r="S253" s="25">
        <f t="shared" ca="1" si="7"/>
        <v>7298449.2113224063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6404.7404596389215</v>
      </c>
      <c r="K254" s="25">
        <f t="shared" si="4"/>
        <v>16520.094745597391</v>
      </c>
      <c r="L254" s="25"/>
      <c r="N254" s="25">
        <f>'Combined Retirement'!$C$18/12</f>
        <v>33932.660666666663</v>
      </c>
      <c r="O254" s="25">
        <f t="shared" si="5"/>
        <v>11007.82546143035</v>
      </c>
      <c r="P254" s="25">
        <f t="shared" si="6"/>
        <v>22924.835205236312</v>
      </c>
      <c r="Q254" s="25">
        <f t="array" aca="1" ref="Q254" ca="1">INDEX('Isaac 401k'!L:L,MATCH('Retirement Calculator'!A254,'Isaac 401k'!N:N,0),0)</f>
        <v>2664691.1639889372</v>
      </c>
      <c r="R254" s="25">
        <f t="array" aca="1" ref="R254" ca="1">INDEX('Lorri 401b'!L:L,MATCH('Retirement Calculator'!A254,'Lorri 401b'!N:N,0),0)</f>
        <v>4641147.89702872</v>
      </c>
      <c r="S254" s="25">
        <f t="shared" ca="1" si="7"/>
        <v>7305839.0610176567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6404.7404596389215</v>
      </c>
      <c r="K255" s="25">
        <f t="shared" si="4"/>
        <v>16520.094745597391</v>
      </c>
      <c r="L255" s="25"/>
      <c r="N255" s="25">
        <f>'Combined Retirement'!$C$18/12</f>
        <v>33932.660666666663</v>
      </c>
      <c r="O255" s="25">
        <f t="shared" si="5"/>
        <v>11007.82546143035</v>
      </c>
      <c r="P255" s="25">
        <f t="shared" si="6"/>
        <v>22924.835205236312</v>
      </c>
      <c r="Q255" s="25">
        <f t="array" aca="1" ref="Q255" ca="1">INDEX('Isaac 401k'!L:L,MATCH('Retirement Calculator'!A255,'Isaac 401k'!N:N,0),0)</f>
        <v>2669362.6169606703</v>
      </c>
      <c r="R255" s="25">
        <f t="array" aca="1" ref="R255" ca="1">INDEX('Lorri 401b'!L:L,MATCH('Retirement Calculator'!A255,'Lorri 401b'!N:N,0),0)</f>
        <v>4643897.0847926354</v>
      </c>
      <c r="S255" s="25">
        <f t="shared" ca="1" si="7"/>
        <v>7313259.7017533053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6404.7404596389215</v>
      </c>
      <c r="K256" s="25">
        <f t="shared" si="4"/>
        <v>16520.094745597391</v>
      </c>
      <c r="L256" s="25"/>
      <c r="N256" s="25">
        <f>'Combined Retirement'!$C$18/12</f>
        <v>33932.660666666663</v>
      </c>
      <c r="O256" s="25">
        <f t="shared" si="5"/>
        <v>11007.82546143035</v>
      </c>
      <c r="P256" s="25">
        <f t="shared" si="6"/>
        <v>22924.835205236312</v>
      </c>
      <c r="Q256" s="25">
        <f t="array" aca="1" ref="Q256" ca="1">INDEX('Isaac 401k'!L:L,MATCH('Retirement Calculator'!A256,'Isaac 401k'!N:N,0),0)</f>
        <v>2674053.5343197854</v>
      </c>
      <c r="R256" s="25">
        <f t="array" aca="1" ref="R256" ca="1">INDEX('Lorri 401b'!L:L,MATCH('Retirement Calculator'!A256,'Lorri 401b'!N:N,0),0)</f>
        <v>4646657.7275055666</v>
      </c>
      <c r="S256" s="25">
        <f t="shared" ca="1" si="7"/>
        <v>7320711.261825352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6404.7404596389215</v>
      </c>
      <c r="K257" s="25">
        <f t="shared" si="4"/>
        <v>16520.094745597391</v>
      </c>
      <c r="L257" s="25"/>
      <c r="N257" s="25">
        <f>'Combined Retirement'!$C$18/12</f>
        <v>33932.660666666663</v>
      </c>
      <c r="O257" s="25">
        <f t="shared" si="5"/>
        <v>11007.82546143035</v>
      </c>
      <c r="P257" s="25">
        <f t="shared" si="6"/>
        <v>22924.835205236312</v>
      </c>
      <c r="Q257" s="25">
        <f t="array" aca="1" ref="Q257" ca="1">INDEX('Isaac 401k'!L:L,MATCH('Retirement Calculator'!A257,'Isaac 401k'!N:N,0),0)</f>
        <v>2678763.9971678969</v>
      </c>
      <c r="R257" s="25">
        <f t="array" aca="1" ref="R257" ca="1">INDEX('Lorri 401b'!L:L,MATCH('Retirement Calculator'!A257,'Lorri 401b'!N:N,0),0)</f>
        <v>4649429.8728964683</v>
      </c>
      <c r="S257" s="25">
        <f t="shared" ca="1" si="7"/>
        <v>7328193.8700643647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6404.7404596389215</v>
      </c>
      <c r="K258" s="25">
        <f t="shared" si="4"/>
        <v>16520.094745597391</v>
      </c>
      <c r="L258" s="25"/>
      <c r="N258" s="25">
        <f>'Combined Retirement'!$C$18/12</f>
        <v>33932.660666666663</v>
      </c>
      <c r="O258" s="25">
        <f t="shared" si="5"/>
        <v>11007.82546143035</v>
      </c>
      <c r="P258" s="25">
        <f t="shared" si="6"/>
        <v>22924.835205236312</v>
      </c>
      <c r="Q258" s="25">
        <f t="array" aca="1" ref="Q258" ca="1">INDEX('Isaac 401k'!L:L,MATCH('Retirement Calculator'!A258,'Isaac 401k'!N:N,0),0)</f>
        <v>2683494.0869445424</v>
      </c>
      <c r="R258" s="25">
        <f t="array" aca="1" ref="R258" ca="1">INDEX('Lorri 401b'!L:L,MATCH('Retirement Calculator'!A258,'Lorri 401b'!N:N,0),0)</f>
        <v>4652213.5688931653</v>
      </c>
      <c r="S258" s="25">
        <f t="shared" ca="1" si="7"/>
        <v>7335707.6558377072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6404.7404596389215</v>
      </c>
      <c r="K259" s="25">
        <f t="shared" si="4"/>
        <v>16520.094745597391</v>
      </c>
      <c r="L259" s="25"/>
      <c r="N259" s="25">
        <f>'Combined Retirement'!$C$18/12</f>
        <v>33932.660666666663</v>
      </c>
      <c r="O259" s="25">
        <f t="shared" si="5"/>
        <v>11007.82546143035</v>
      </c>
      <c r="P259" s="25">
        <f t="shared" si="6"/>
        <v>22924.835205236312</v>
      </c>
      <c r="Q259" s="25">
        <f t="array" aca="1" ref="Q259" ca="1">INDEX('Isaac 401k'!L:L,MATCH('Retirement Calculator'!A259,'Isaac 401k'!N:N,0),0)</f>
        <v>2688243.8854285902</v>
      </c>
      <c r="R259" s="25">
        <f t="array" aca="1" ref="R259" ca="1">INDEX('Lorri 401b'!L:L,MATCH('Retirement Calculator'!A259,'Lorri 401b'!N:N,0),0)</f>
        <v>4655008.8636231823</v>
      </c>
      <c r="S259" s="25">
        <f t="shared" ca="1" si="7"/>
        <v>7343252.7490517721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6404.7404596389215</v>
      </c>
      <c r="K260" s="25">
        <f t="shared" si="4"/>
        <v>16520.094745597391</v>
      </c>
      <c r="L260" s="25"/>
      <c r="N260" s="25">
        <f>'Combined Retirement'!$C$18/12</f>
        <v>33932.660666666663</v>
      </c>
      <c r="O260" s="25">
        <f t="shared" si="5"/>
        <v>11007.82546143035</v>
      </c>
      <c r="P260" s="25">
        <f t="shared" si="6"/>
        <v>22924.835205236312</v>
      </c>
      <c r="Q260" s="25">
        <f t="array" aca="1" ref="Q260" ca="1">INDEX('Isaac 401k'!L:L,MATCH('Retirement Calculator'!A260,'Isaac 401k'!N:N,0),0)</f>
        <v>2693013.4747396549</v>
      </c>
      <c r="R260" s="25">
        <f t="array" aca="1" ref="R260" ca="1">INDEX('Lorri 401b'!L:L,MATCH('Retirement Calculator'!A260,'Lorri 401b'!N:N,0),0)</f>
        <v>4657815.8054145742</v>
      </c>
      <c r="S260" s="25">
        <f t="shared" ca="1" si="7"/>
        <v>7350829.2801542291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6404.7404596389215</v>
      </c>
      <c r="K261" s="25">
        <f t="shared" si="4"/>
        <v>16520.094745597391</v>
      </c>
      <c r="L261" s="25"/>
      <c r="N261" s="25">
        <f>'Combined Retirement'!$C$18/12</f>
        <v>33932.660666666663</v>
      </c>
      <c r="O261" s="25">
        <f t="shared" si="5"/>
        <v>11007.82546143035</v>
      </c>
      <c r="P261" s="25">
        <f t="shared" si="6"/>
        <v>22924.835205236312</v>
      </c>
      <c r="Q261" s="25">
        <f t="array" aca="1" ref="Q261" ca="1">INDEX('Isaac 401k'!L:L,MATCH('Retirement Calculator'!A261,'Isaac 401k'!N:N,0),0)</f>
        <v>2697802.9373395159</v>
      </c>
      <c r="R261" s="25">
        <f t="array" aca="1" ref="R261" ca="1">INDEX('Lorri 401b'!L:L,MATCH('Retirement Calculator'!A261,'Lorri 401b'!N:N,0),0)</f>
        <v>4660634.442796764</v>
      </c>
      <c r="S261" s="25">
        <f t="shared" ca="1" si="7"/>
        <v>7358437.3801362794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6404.7404596389215</v>
      </c>
      <c r="K262" s="25">
        <f t="shared" si="4"/>
        <v>16520.094745597391</v>
      </c>
      <c r="L262" s="25"/>
      <c r="N262" s="25">
        <f>'Combined Retirement'!$C$18/12</f>
        <v>33932.660666666663</v>
      </c>
      <c r="O262" s="25">
        <f t="shared" si="5"/>
        <v>11007.82546143035</v>
      </c>
      <c r="P262" s="25">
        <f t="shared" si="6"/>
        <v>22924.835205236312</v>
      </c>
      <c r="Q262" s="25">
        <f t="array" aca="1" ref="Q262" ca="1">INDEX('Isaac 401k'!L:L,MATCH('Retirement Calculator'!A262,'Isaac 401k'!N:N,0),0)</f>
        <v>2702612.3560335431</v>
      </c>
      <c r="R262" s="25">
        <f t="array" aca="1" ref="R262" ca="1">INDEX('Lorri 401b'!L:L,MATCH('Retirement Calculator'!A262,'Lorri 401b'!N:N,0),0)</f>
        <v>4663464.8245013794</v>
      </c>
      <c r="S262" s="25">
        <f t="shared" ca="1" si="7"/>
        <v>7366077.1805349225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6404.7404596389215</v>
      </c>
      <c r="K263" s="25">
        <f t="shared" si="4"/>
        <v>16520.094745597391</v>
      </c>
      <c r="L263" s="25"/>
      <c r="N263" s="25">
        <f>'Combined Retirement'!$C$18/12</f>
        <v>33932.660666666663</v>
      </c>
      <c r="O263" s="25">
        <f t="shared" si="5"/>
        <v>11007.82546143035</v>
      </c>
      <c r="P263" s="25">
        <f t="shared" si="6"/>
        <v>22924.835205236312</v>
      </c>
      <c r="Q263" s="25">
        <f t="array" aca="1" ref="Q263" ca="1">INDEX('Isaac 401k'!L:L,MATCH('Retirement Calculator'!A263,'Isaac 401k'!N:N,0),0)</f>
        <v>2707441.8139721286</v>
      </c>
      <c r="R263" s="25">
        <f t="array" aca="1" ref="R263" ca="1">INDEX('Lorri 401b'!L:L,MATCH('Retirement Calculator'!A263,'Lorri 401b'!N:N,0),0)</f>
        <v>4666306.9994630972</v>
      </c>
      <c r="S263" s="25">
        <f t="shared" ca="1" si="7"/>
        <v>7373748.8134352257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6404.7404596389215</v>
      </c>
      <c r="K264" s="25">
        <f t="shared" si="4"/>
        <v>16520.094745597391</v>
      </c>
      <c r="L264" s="25"/>
      <c r="N264" s="25">
        <f>'Combined Retirement'!$C$18/12</f>
        <v>33932.660666666663</v>
      </c>
      <c r="O264" s="25">
        <f t="shared" si="5"/>
        <v>11007.82546143035</v>
      </c>
      <c r="P264" s="25">
        <f t="shared" si="6"/>
        <v>22924.835205236312</v>
      </c>
      <c r="Q264" s="25">
        <f t="array" aca="1" ref="Q264" ca="1">INDEX('Isaac 401k'!L:L,MATCH('Retirement Calculator'!A264,'Isaac 401k'!N:N,0),0)</f>
        <v>2712291.394652125</v>
      </c>
      <c r="R264" s="25">
        <f t="array" aca="1" ref="R264" ca="1">INDEX('Lorri 401b'!L:L,MATCH('Retirement Calculator'!A264,'Lorri 401b'!N:N,0),0)</f>
        <v>4669161.0168204894</v>
      </c>
      <c r="S264" s="25">
        <f t="shared" ca="1" si="7"/>
        <v>7381452.4114726149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6404.7404596389215</v>
      </c>
      <c r="K265" s="25">
        <f t="shared" si="4"/>
        <v>16520.094745597391</v>
      </c>
      <c r="L265" s="25"/>
      <c r="N265" s="25">
        <f>'Combined Retirement'!$C$18/12</f>
        <v>33932.660666666663</v>
      </c>
      <c r="O265" s="25">
        <f t="shared" si="5"/>
        <v>11007.82546143035</v>
      </c>
      <c r="P265" s="25">
        <f t="shared" si="6"/>
        <v>22924.835205236312</v>
      </c>
      <c r="Q265" s="25">
        <f t="array" aca="1" ref="Q265" ca="1">INDEX('Isaac 401k'!L:L,MATCH('Retirement Calculator'!A265,'Isaac 401k'!N:N,0),0)</f>
        <v>2717161.1819182876</v>
      </c>
      <c r="R265" s="25">
        <f t="array" aca="1" ref="R265" ca="1">INDEX('Lorri 401b'!L:L,MATCH('Retirement Calculator'!A265,'Lorri 401b'!N:N,0),0)</f>
        <v>4672026.9259168701</v>
      </c>
      <c r="S265" s="25">
        <f t="shared" ca="1" si="7"/>
        <v>7389188.1078351578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6404.7404596389215</v>
      </c>
      <c r="K266" s="25">
        <f t="shared" ref="K266:K520" si="264">IF(C266&lt;59.5,0,IF(C266&lt;$B$7,0,P266*$K$7))</f>
        <v>16520.094745597391</v>
      </c>
      <c r="L266" s="25"/>
      <c r="N266" s="25">
        <f>'Combined Retirement'!$C$18/12</f>
        <v>33932.660666666663</v>
      </c>
      <c r="O266" s="25">
        <f t="shared" ref="O266:O520" si="265">SUM(E266:I266)</f>
        <v>11007.82546143035</v>
      </c>
      <c r="P266" s="25">
        <f t="shared" ref="P266:P520" si="266">N266-O266</f>
        <v>22924.835205236312</v>
      </c>
      <c r="Q266" s="25">
        <f t="array" aca="1" ref="Q266" ca="1">INDEX('Isaac 401k'!L:L,MATCH('Retirement Calculator'!A266,'Isaac 401k'!N:N,0),0)</f>
        <v>2722051.2599647264</v>
      </c>
      <c r="R266" s="25">
        <f t="array" aca="1" ref="R266" ca="1">INDEX('Lorri 401b'!L:L,MATCH('Retirement Calculator'!A266,'Lorri 401b'!N:N,0),0)</f>
        <v>4674904.776301153</v>
      </c>
      <c r="S266" s="25">
        <f t="shared" ref="S266:S520" ca="1" si="267">SUM(Q266:R266)</f>
        <v>7396956.0362658799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6404.7404596389215</v>
      </c>
      <c r="K267" s="25">
        <f t="shared" si="264"/>
        <v>16520.094745597391</v>
      </c>
      <c r="L267" s="25"/>
      <c r="N267" s="25">
        <f>'Combined Retirement'!$C$18/12</f>
        <v>33932.660666666663</v>
      </c>
      <c r="O267" s="25">
        <f t="shared" si="265"/>
        <v>11007.82546143035</v>
      </c>
      <c r="P267" s="25">
        <f t="shared" si="266"/>
        <v>22924.835205236312</v>
      </c>
      <c r="Q267" s="25">
        <f t="array" aca="1" ref="Q267" ca="1">INDEX('Isaac 401k'!L:L,MATCH('Retirement Calculator'!A267,'Isaac 401k'!N:N,0),0)</f>
        <v>2726961.7133363583</v>
      </c>
      <c r="R267" s="25">
        <f t="array" aca="1" ref="R267" ca="1">INDEX('Lorri 401b'!L:L,MATCH('Retirement Calculator'!A267,'Lorri 401b'!N:N,0),0)</f>
        <v>4677794.6177287037</v>
      </c>
      <c r="S267" s="25">
        <f t="shared" ca="1" si="267"/>
        <v>7404756.3310650624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6404.7404596389215</v>
      </c>
      <c r="K268" s="25">
        <f t="shared" si="264"/>
        <v>16520.094745597391</v>
      </c>
      <c r="L268" s="25"/>
      <c r="N268" s="25">
        <f>'Combined Retirement'!$C$18/12</f>
        <v>33932.660666666663</v>
      </c>
      <c r="O268" s="25">
        <f t="shared" si="265"/>
        <v>11007.82546143035</v>
      </c>
      <c r="P268" s="25">
        <f t="shared" si="266"/>
        <v>22924.835205236312</v>
      </c>
      <c r="Q268" s="25">
        <f t="array" aca="1" ref="Q268" ca="1">INDEX('Isaac 401k'!L:L,MATCH('Retirement Calculator'!A268,'Isaac 401k'!N:N,0),0)</f>
        <v>2731892.6269303723</v>
      </c>
      <c r="R268" s="25">
        <f t="array" aca="1" ref="R268" ca="1">INDEX('Lorri 401b'!L:L,MATCH('Retirement Calculator'!A268,'Lorri 401b'!N:N,0),0)</f>
        <v>4680696.5001622019</v>
      </c>
      <c r="S268" s="25">
        <f t="shared" ca="1" si="267"/>
        <v>7412589.1270925738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6404.7404596389215</v>
      </c>
      <c r="K269" s="25">
        <f t="shared" si="264"/>
        <v>16520.094745597391</v>
      </c>
      <c r="L269" s="25"/>
      <c r="N269" s="25">
        <f>'Combined Retirement'!$C$18/12</f>
        <v>33932.660666666663</v>
      </c>
      <c r="O269" s="25">
        <f t="shared" si="265"/>
        <v>11007.82546143035</v>
      </c>
      <c r="P269" s="25">
        <f t="shared" si="266"/>
        <v>22924.835205236312</v>
      </c>
      <c r="Q269" s="25">
        <f t="array" aca="1" ref="Q269" ca="1">INDEX('Isaac 401k'!L:L,MATCH('Retirement Calculator'!A269,'Isaac 401k'!N:N,0),0)</f>
        <v>2736844.0859976946</v>
      </c>
      <c r="R269" s="25">
        <f t="array" aca="1" ref="R269" ca="1">INDEX('Lorri 401b'!L:L,MATCH('Retirement Calculator'!A269,'Lorri 401b'!N:N,0),0)</f>
        <v>4683610.4737725062</v>
      </c>
      <c r="S269" s="25">
        <f t="shared" ca="1" si="267"/>
        <v>7420454.5597702004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6404.7404596389215</v>
      </c>
      <c r="K270" s="25">
        <f t="shared" si="264"/>
        <v>16520.094745597391</v>
      </c>
      <c r="L270" s="25"/>
      <c r="N270" s="25">
        <f>'Combined Retirement'!$C$18/12</f>
        <v>33932.660666666663</v>
      </c>
      <c r="O270" s="25">
        <f t="shared" si="265"/>
        <v>11007.82546143035</v>
      </c>
      <c r="P270" s="25">
        <f t="shared" si="266"/>
        <v>22924.835205236312</v>
      </c>
      <c r="Q270" s="25">
        <f t="array" aca="1" ref="Q270" ca="1">INDEX('Isaac 401k'!L:L,MATCH('Retirement Calculator'!A270,'Isaac 401k'!N:N,0),0)</f>
        <v>2741816.1761444639</v>
      </c>
      <c r="R270" s="25">
        <f t="array" aca="1" ref="R270" ca="1">INDEX('Lorri 401b'!L:L,MATCH('Retirement Calculator'!A270,'Lorri 401b'!N:N,0),0)</f>
        <v>4686536.5889395205</v>
      </c>
      <c r="S270" s="25">
        <f t="shared" ca="1" si="267"/>
        <v>7428352.7650839845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6404.7404596389215</v>
      </c>
      <c r="K271" s="25">
        <f t="shared" si="264"/>
        <v>16520.094745597391</v>
      </c>
      <c r="L271" s="25"/>
      <c r="N271" s="25">
        <f>'Combined Retirement'!$C$18/12</f>
        <v>33932.660666666663</v>
      </c>
      <c r="O271" s="25">
        <f t="shared" si="265"/>
        <v>11007.82546143035</v>
      </c>
      <c r="P271" s="25">
        <f t="shared" si="266"/>
        <v>22924.835205236312</v>
      </c>
      <c r="Q271" s="25">
        <f t="array" aca="1" ref="Q271" ca="1">INDEX('Isaac 401k'!L:L,MATCH('Retirement Calculator'!A271,'Isaac 401k'!N:N,0),0)</f>
        <v>2746808.9833335117</v>
      </c>
      <c r="R271" s="25">
        <f t="array" aca="1" ref="R271" ca="1">INDEX('Lorri 401b'!L:L,MATCH('Retirement Calculator'!A271,'Lorri 401b'!N:N,0),0)</f>
        <v>4689474.8962530643</v>
      </c>
      <c r="S271" s="25">
        <f t="shared" ca="1" si="267"/>
        <v>7436283.8795865756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6404.7404596389215</v>
      </c>
      <c r="K272" s="25">
        <f t="shared" si="264"/>
        <v>16520.094745597391</v>
      </c>
      <c r="L272" s="25"/>
      <c r="N272" s="25">
        <f>'Combined Retirement'!$C$18/12</f>
        <v>33932.660666666663</v>
      </c>
      <c r="O272" s="25">
        <f t="shared" si="265"/>
        <v>11007.82546143035</v>
      </c>
      <c r="P272" s="25">
        <f t="shared" si="266"/>
        <v>22924.835205236312</v>
      </c>
      <c r="Q272" s="25">
        <f t="array" aca="1" ref="Q272" ca="1">INDEX('Isaac 401k'!L:L,MATCH('Retirement Calculator'!A272,'Isaac 401k'!N:N,0),0)</f>
        <v>2751822.5938858469</v>
      </c>
      <c r="R272" s="25">
        <f t="array" aca="1" ref="R272" ca="1">INDEX('Lorri 401b'!L:L,MATCH('Retirement Calculator'!A272,'Lorri 401b'!N:N,0),0)</f>
        <v>4692425.4465137478</v>
      </c>
      <c r="S272" s="25">
        <f t="shared" ca="1" si="267"/>
        <v>7444248.0403995942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6404.7404596389215</v>
      </c>
      <c r="K273" s="25">
        <f t="shared" si="264"/>
        <v>16520.094745597391</v>
      </c>
      <c r="L273" s="25"/>
      <c r="N273" s="25">
        <f>'Combined Retirement'!$C$18/12</f>
        <v>33932.660666666663</v>
      </c>
      <c r="O273" s="25">
        <f t="shared" si="265"/>
        <v>11007.82546143035</v>
      </c>
      <c r="P273" s="25">
        <f t="shared" si="266"/>
        <v>22924.835205236312</v>
      </c>
      <c r="Q273" s="25">
        <f t="array" aca="1" ref="Q273" ca="1">INDEX('Isaac 401k'!L:L,MATCH('Retirement Calculator'!A273,'Isaac 401k'!N:N,0),0)</f>
        <v>2756857.0944821504</v>
      </c>
      <c r="R273" s="25">
        <f t="array" aca="1" ref="R273" ca="1">INDEX('Lorri 401b'!L:L,MATCH('Retirement Calculator'!A273,'Lorri 401b'!N:N,0),0)</f>
        <v>4695388.2907338506</v>
      </c>
      <c r="S273" s="25">
        <f t="shared" ca="1" si="267"/>
        <v>7452245.3852160014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6404.7404596389215</v>
      </c>
      <c r="K274" s="25">
        <f t="shared" si="264"/>
        <v>16520.094745597391</v>
      </c>
      <c r="L274" s="25"/>
      <c r="N274" s="25">
        <f>'Combined Retirement'!$C$18/12</f>
        <v>33932.660666666663</v>
      </c>
      <c r="O274" s="25">
        <f t="shared" si="265"/>
        <v>11007.82546143035</v>
      </c>
      <c r="P274" s="25">
        <f t="shared" si="266"/>
        <v>22924.835205236312</v>
      </c>
      <c r="Q274" s="25">
        <f t="array" aca="1" ref="Q274" ca="1">INDEX('Isaac 401k'!L:L,MATCH('Retirement Calculator'!A274,'Isaac 401k'!N:N,0),0)</f>
        <v>2761912.572164272</v>
      </c>
      <c r="R274" s="25">
        <f t="array" aca="1" ref="R274" ca="1">INDEX('Lorri 401b'!L:L,MATCH('Retirement Calculator'!A274,'Lorri 401b'!N:N,0),0)</f>
        <v>4698363.4801382041</v>
      </c>
      <c r="S274" s="25">
        <f t="shared" ca="1" si="267"/>
        <v>7460276.052302476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6404.7404596389215</v>
      </c>
      <c r="K275" s="25">
        <f t="shared" si="264"/>
        <v>16520.094745597391</v>
      </c>
      <c r="L275" s="25"/>
      <c r="N275" s="25">
        <f>'Combined Retirement'!$C$18/12</f>
        <v>33932.660666666663</v>
      </c>
      <c r="O275" s="25">
        <f t="shared" si="265"/>
        <v>11007.82546143035</v>
      </c>
      <c r="P275" s="25">
        <f t="shared" si="266"/>
        <v>22924.835205236312</v>
      </c>
      <c r="Q275" s="25">
        <f t="array" aca="1" ref="Q275" ca="1">INDEX('Isaac 401k'!L:L,MATCH('Retirement Calculator'!A275,'Isaac 401k'!N:N,0),0)</f>
        <v>2766989.1143367356</v>
      </c>
      <c r="R275" s="25">
        <f t="array" aca="1" ref="R275" ca="1">INDEX('Lorri 401b'!L:L,MATCH('Retirement Calculator'!A275,'Lorri 401b'!N:N,0),0)</f>
        <v>4701351.0661650756</v>
      </c>
      <c r="S275" s="25">
        <f t="shared" ca="1" si="267"/>
        <v>7468340.1805018112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6404.7404596389215</v>
      </c>
      <c r="K276" s="25">
        <f t="shared" si="264"/>
        <v>16520.094745597391</v>
      </c>
      <c r="L276" s="25"/>
      <c r="N276" s="25">
        <f>'Combined Retirement'!$C$18/12</f>
        <v>33932.660666666663</v>
      </c>
      <c r="O276" s="25">
        <f t="shared" si="265"/>
        <v>11007.82546143035</v>
      </c>
      <c r="P276" s="25">
        <f t="shared" si="266"/>
        <v>22924.835205236312</v>
      </c>
      <c r="Q276" s="25">
        <f t="array" aca="1" ref="Q276" ca="1">INDEX('Isaac 401k'!L:L,MATCH('Retirement Calculator'!A276,'Isaac 401k'!N:N,0),0)</f>
        <v>2772086.808768251</v>
      </c>
      <c r="R276" s="25">
        <f t="array" aca="1" ref="R276" ca="1">INDEX('Lorri 401b'!L:L,MATCH('Retirement Calculator'!A276,'Lorri 401b'!N:N,0),0)</f>
        <v>4704351.1004670588</v>
      </c>
      <c r="S276" s="25">
        <f t="shared" ca="1" si="267"/>
        <v>7476437.9092353098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6404.7404596389215</v>
      </c>
      <c r="K277" s="25">
        <f t="shared" si="264"/>
        <v>16520.094745597391</v>
      </c>
      <c r="L277" s="25"/>
      <c r="N277" s="25">
        <f>'Combined Retirement'!$C$18/12</f>
        <v>33932.660666666663</v>
      </c>
      <c r="O277" s="25">
        <f t="shared" si="265"/>
        <v>11007.82546143035</v>
      </c>
      <c r="P277" s="25">
        <f t="shared" si="266"/>
        <v>22924.835205236312</v>
      </c>
      <c r="Q277" s="25">
        <f t="array" aca="1" ref="Q277" ca="1">INDEX('Isaac 401k'!L:L,MATCH('Retirement Calculator'!A277,'Isaac 401k'!N:N,0),0)</f>
        <v>2777205.7435932313</v>
      </c>
      <c r="R277" s="25">
        <f t="array" aca="1" ref="R277" ca="1">INDEX('Lorri 401b'!L:L,MATCH('Retirement Calculator'!A277,'Lorri 401b'!N:N,0),0)</f>
        <v>4707363.6349119674</v>
      </c>
      <c r="S277" s="25">
        <f t="shared" ca="1" si="267"/>
        <v>7484569.3785051983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6404.7404596389215</v>
      </c>
      <c r="K278" s="25">
        <f t="shared" si="264"/>
        <v>16520.094745597391</v>
      </c>
      <c r="L278" s="25"/>
      <c r="N278" s="25">
        <f>'Combined Retirement'!$C$18/12</f>
        <v>33932.660666666663</v>
      </c>
      <c r="O278" s="25">
        <f t="shared" si="265"/>
        <v>11007.82546143035</v>
      </c>
      <c r="P278" s="25">
        <f t="shared" si="266"/>
        <v>22924.835205236312</v>
      </c>
      <c r="Q278" s="25">
        <f t="array" aca="1" ref="Q278" ca="1">INDEX('Isaac 401k'!L:L,MATCH('Retirement Calculator'!A278,'Isaac 401k'!N:N,0),0)</f>
        <v>2782346.0073133153</v>
      </c>
      <c r="R278" s="25">
        <f t="array" aca="1" ref="R278" ca="1">INDEX('Lorri 401b'!L:L,MATCH('Retirement Calculator'!A278,'Lorri 401b'!N:N,0),0)</f>
        <v>4710388.7215837296</v>
      </c>
      <c r="S278" s="25">
        <f t="shared" ca="1" si="267"/>
        <v>7492734.7288970444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6404.7404596389215</v>
      </c>
      <c r="K279" s="25">
        <f t="shared" si="264"/>
        <v>16520.094745597391</v>
      </c>
      <c r="L279" s="25"/>
      <c r="N279" s="25">
        <f>'Combined Retirement'!$C$18/12</f>
        <v>33932.660666666663</v>
      </c>
      <c r="O279" s="25">
        <f t="shared" si="265"/>
        <v>11007.82546143035</v>
      </c>
      <c r="P279" s="25">
        <f t="shared" si="266"/>
        <v>22924.835205236312</v>
      </c>
      <c r="Q279" s="25">
        <f t="array" aca="1" ref="Q279" ca="1">INDEX('Isaac 401k'!L:L,MATCH('Retirement Calculator'!A279,'Isaac 401k'!N:N,0),0)</f>
        <v>2787507.6887988998</v>
      </c>
      <c r="R279" s="25">
        <f t="array" aca="1" ref="R279" ca="1">INDEX('Lorri 401b'!L:L,MATCH('Retirement Calculator'!A279,'Lorri 401b'!N:N,0),0)</f>
        <v>4713426.4127832903</v>
      </c>
      <c r="S279" s="25">
        <f t="shared" ca="1" si="267"/>
        <v>7500934.10158219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6404.7404596389215</v>
      </c>
      <c r="K280" s="25">
        <f t="shared" si="264"/>
        <v>16520.094745597391</v>
      </c>
      <c r="L280" s="25"/>
      <c r="N280" s="25">
        <f>'Combined Retirement'!$C$18/12</f>
        <v>33932.660666666663</v>
      </c>
      <c r="O280" s="25">
        <f t="shared" si="265"/>
        <v>11007.82546143035</v>
      </c>
      <c r="P280" s="25">
        <f t="shared" si="266"/>
        <v>22924.835205236312</v>
      </c>
      <c r="Q280" s="25">
        <f t="array" aca="1" ref="Q280" ca="1">INDEX('Isaac 401k'!L:L,MATCH('Retirement Calculator'!A280,'Isaac 401k'!N:N,0),0)</f>
        <v>2792690.877290674</v>
      </c>
      <c r="R280" s="25">
        <f t="array" aca="1" ref="R280" ca="1">INDEX('Lorri 401b'!L:L,MATCH('Retirement Calculator'!A280,'Lorri 401b'!N:N,0),0)</f>
        <v>4716476.7610295163</v>
      </c>
      <c r="S280" s="25">
        <f t="shared" ca="1" si="267"/>
        <v>7509167.6383201908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6404.7404596389215</v>
      </c>
      <c r="K281" s="25">
        <f t="shared" si="264"/>
        <v>16520.094745597391</v>
      </c>
      <c r="L281" s="25"/>
      <c r="N281" s="25">
        <f>'Combined Retirement'!$C$18/12</f>
        <v>33932.660666666663</v>
      </c>
      <c r="O281" s="25">
        <f t="shared" si="265"/>
        <v>11007.82546143035</v>
      </c>
      <c r="P281" s="25">
        <f t="shared" si="266"/>
        <v>22924.835205236312</v>
      </c>
      <c r="Q281" s="25">
        <f t="array" aca="1" ref="Q281" ca="1">INDEX('Isaac 401k'!L:L,MATCH('Retirement Calculator'!A281,'Isaac 401k'!N:N,0),0)</f>
        <v>2797895.6624011644</v>
      </c>
      <c r="R281" s="25">
        <f t="array" aca="1" ref="R281" ca="1">INDEX('Lorri 401b'!L:L,MATCH('Retirement Calculator'!A281,'Lorri 401b'!N:N,0),0)</f>
        <v>4719539.8190601012</v>
      </c>
      <c r="S281" s="25">
        <f t="shared" ca="1" si="267"/>
        <v>7517435.4814612661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6404.7404596389215</v>
      </c>
      <c r="K282" s="25">
        <f t="shared" si="264"/>
        <v>16520.094745597391</v>
      </c>
      <c r="L282" s="25"/>
      <c r="N282" s="25">
        <f>'Combined Retirement'!$C$18/12</f>
        <v>33932.660666666663</v>
      </c>
      <c r="O282" s="25">
        <f t="shared" si="265"/>
        <v>11007.82546143035</v>
      </c>
      <c r="P282" s="25">
        <f t="shared" si="266"/>
        <v>22924.835205236312</v>
      </c>
      <c r="Q282" s="25">
        <f t="array" aca="1" ref="Q282" ca="1">INDEX('Isaac 401k'!L:L,MATCH('Retirement Calculator'!A282,'Isaac 401k'!N:N,0),0)</f>
        <v>2803122.1341162818</v>
      </c>
      <c r="R282" s="25">
        <f t="array" aca="1" ref="R282" ca="1">INDEX('Lorri 401b'!L:L,MATCH('Retirement Calculator'!A282,'Lorri 401b'!N:N,0),0)</f>
        <v>4722615.6398324808</v>
      </c>
      <c r="S282" s="25">
        <f t="shared" ca="1" si="267"/>
        <v>7525737.7739487626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6404.7404596389215</v>
      </c>
      <c r="K283" s="25">
        <f t="shared" si="264"/>
        <v>16520.094745597391</v>
      </c>
      <c r="L283" s="25"/>
      <c r="N283" s="25">
        <f>'Combined Retirement'!$C$18/12</f>
        <v>33932.660666666663</v>
      </c>
      <c r="O283" s="25">
        <f t="shared" si="265"/>
        <v>11007.82546143035</v>
      </c>
      <c r="P283" s="25">
        <f t="shared" si="266"/>
        <v>22924.835205236312</v>
      </c>
      <c r="Q283" s="25">
        <f t="array" aca="1" ref="Q283" ca="1">INDEX('Isaac 401k'!L:L,MATCH('Retirement Calculator'!A283,'Isaac 401k'!N:N,0),0)</f>
        <v>2808370.3827968785</v>
      </c>
      <c r="R283" s="25">
        <f t="array" aca="1" ref="R283" ca="1">INDEX('Lorri 401b'!L:L,MATCH('Retirement Calculator'!A283,'Lorri 401b'!N:N,0),0)</f>
        <v>4725704.2765247449</v>
      </c>
      <c r="S283" s="25">
        <f t="shared" ca="1" si="267"/>
        <v>7534074.6593216229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6404.7404596389215</v>
      </c>
      <c r="K284" s="25">
        <f t="shared" si="264"/>
        <v>16520.094745597391</v>
      </c>
      <c r="L284" s="25"/>
      <c r="N284" s="25">
        <f>'Combined Retirement'!$C$18/12</f>
        <v>33932.660666666663</v>
      </c>
      <c r="O284" s="25">
        <f t="shared" si="265"/>
        <v>11007.82546143035</v>
      </c>
      <c r="P284" s="25">
        <f t="shared" si="266"/>
        <v>22924.835205236312</v>
      </c>
      <c r="Q284" s="25">
        <f t="array" aca="1" ref="Q284" ca="1">INDEX('Isaac 401k'!L:L,MATCH('Retirement Calculator'!A284,'Isaac 401k'!N:N,0),0)</f>
        <v>2813640.4991803113</v>
      </c>
      <c r="R284" s="25">
        <f t="array" aca="1" ref="R284" ca="1">INDEX('Lorri 401b'!L:L,MATCH('Retirement Calculator'!A284,'Lorri 401b'!N:N,0),0)</f>
        <v>4728805.7825365607</v>
      </c>
      <c r="S284" s="25">
        <f t="shared" ca="1" si="267"/>
        <v>7542446.281716872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6404.7404596389215</v>
      </c>
      <c r="K285" s="25">
        <f t="shared" si="264"/>
        <v>16520.094745597391</v>
      </c>
      <c r="L285" s="25"/>
      <c r="N285" s="25">
        <f>'Combined Retirement'!$C$18/12</f>
        <v>33932.660666666663</v>
      </c>
      <c r="O285" s="25">
        <f t="shared" si="265"/>
        <v>11007.82546143035</v>
      </c>
      <c r="P285" s="25">
        <f t="shared" si="266"/>
        <v>22924.835205236312</v>
      </c>
      <c r="Q285" s="25">
        <f t="array" aca="1" ref="Q285" ca="1">INDEX('Isaac 401k'!L:L,MATCH('Retirement Calculator'!A285,'Isaac 401k'!N:N,0),0)</f>
        <v>2818932.5743820085</v>
      </c>
      <c r="R285" s="25">
        <f t="array" aca="1" ref="R285" ca="1">INDEX('Lorri 401b'!L:L,MATCH('Retirement Calculator'!A285,'Lorri 401b'!N:N,0),0)</f>
        <v>4731920.2114900919</v>
      </c>
      <c r="S285" s="25">
        <f t="shared" ca="1" si="267"/>
        <v>7550852.7858720999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6404.7404596389215</v>
      </c>
      <c r="K286" s="25">
        <f t="shared" si="264"/>
        <v>16520.094745597391</v>
      </c>
      <c r="L286" s="25"/>
      <c r="N286" s="25">
        <f>'Combined Retirement'!$C$18/12</f>
        <v>33932.660666666663</v>
      </c>
      <c r="O286" s="25">
        <f t="shared" si="265"/>
        <v>11007.82546143035</v>
      </c>
      <c r="P286" s="25">
        <f t="shared" si="266"/>
        <v>22924.835205236312</v>
      </c>
      <c r="Q286" s="25">
        <f t="array" aca="1" ref="Q286" ca="1">INDEX('Isaac 401k'!L:L,MATCH('Retirement Calculator'!A286,'Isaac 401k'!N:N,0),0)</f>
        <v>2824246.6998970457</v>
      </c>
      <c r="R286" s="25">
        <f t="array" aca="1" ref="R286" ca="1">INDEX('Lorri 401b'!L:L,MATCH('Retirement Calculator'!A286,'Lorri 401b'!N:N,0),0)</f>
        <v>4735047.6172309294</v>
      </c>
      <c r="S286" s="25">
        <f t="shared" ca="1" si="267"/>
        <v>7559294.3171279747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6404.7404596389215</v>
      </c>
      <c r="K287" s="25">
        <f t="shared" si="264"/>
        <v>16520.094745597391</v>
      </c>
      <c r="L287" s="25"/>
      <c r="N287" s="25">
        <f>'Combined Retirement'!$C$18/12</f>
        <v>33932.660666666663</v>
      </c>
      <c r="O287" s="25">
        <f t="shared" si="265"/>
        <v>11007.82546143035</v>
      </c>
      <c r="P287" s="25">
        <f t="shared" si="266"/>
        <v>22924.835205236312</v>
      </c>
      <c r="Q287" s="25">
        <f t="array" aca="1" ref="Q287" ca="1">INDEX('Isaac 401k'!L:L,MATCH('Retirement Calculator'!A287,'Isaac 401k'!N:N,0),0)</f>
        <v>2829582.9676017291</v>
      </c>
      <c r="R287" s="25">
        <f t="array" aca="1" ref="R287" ca="1">INDEX('Lorri 401b'!L:L,MATCH('Retirement Calculator'!A287,'Lorri 401b'!N:N,0),0)</f>
        <v>4738188.0538290208</v>
      </c>
      <c r="S287" s="25">
        <f t="shared" ca="1" si="267"/>
        <v>7567771.0214307494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6404.7404596389215</v>
      </c>
      <c r="K288" s="25">
        <f t="shared" si="264"/>
        <v>16520.094745597391</v>
      </c>
      <c r="L288" s="25"/>
      <c r="N288" s="25">
        <f>'Combined Retirement'!$C$18/12</f>
        <v>33932.660666666663</v>
      </c>
      <c r="O288" s="25">
        <f t="shared" si="265"/>
        <v>11007.82546143035</v>
      </c>
      <c r="P288" s="25">
        <f t="shared" si="266"/>
        <v>22924.835205236312</v>
      </c>
      <c r="Q288" s="25">
        <f t="array" aca="1" ref="Q288" ca="1">INDEX('Isaac 401k'!L:L,MATCH('Retirement Calculator'!A288,'Isaac 401k'!N:N,0),0)</f>
        <v>2834941.469755182</v>
      </c>
      <c r="R288" s="25">
        <f t="array" aca="1" ref="R288" ca="1">INDEX('Lorri 401b'!L:L,MATCH('Retirement Calculator'!A288,'Lorri 401b'!N:N,0),0)</f>
        <v>4741341.5755796041</v>
      </c>
      <c r="S288" s="25">
        <f t="shared" ca="1" si="267"/>
        <v>7576283.0453347862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6404.7404596389215</v>
      </c>
      <c r="K289" s="25">
        <f t="shared" si="264"/>
        <v>16520.094745597391</v>
      </c>
      <c r="L289" s="25"/>
      <c r="N289" s="25">
        <f>'Combined Retirement'!$C$18/12</f>
        <v>33932.660666666663</v>
      </c>
      <c r="O289" s="25">
        <f t="shared" si="265"/>
        <v>11007.82546143035</v>
      </c>
      <c r="P289" s="25">
        <f t="shared" si="266"/>
        <v>22924.835205236312</v>
      </c>
      <c r="Q289" s="25">
        <f t="array" aca="1" ref="Q289" ca="1">INDEX('Isaac 401k'!L:L,MATCH('Retirement Calculator'!A289,'Isaac 401k'!N:N,0),0)</f>
        <v>2840322.2990009412</v>
      </c>
      <c r="R289" s="25">
        <f t="array" aca="1" ref="R289" ca="1">INDEX('Lorri 401b'!L:L,MATCH('Retirement Calculator'!A289,'Lorri 401b'!N:N,0),0)</f>
        <v>4744508.2370041478</v>
      </c>
      <c r="S289" s="25">
        <f t="shared" ca="1" si="267"/>
        <v>7584830.5360050891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6404.7404596389215</v>
      </c>
      <c r="K290" s="25">
        <f t="shared" si="264"/>
        <v>16520.094745597391</v>
      </c>
      <c r="L290" s="25"/>
      <c r="N290" s="25">
        <f>'Combined Retirement'!$C$18/12</f>
        <v>33932.660666666663</v>
      </c>
      <c r="O290" s="25">
        <f t="shared" si="265"/>
        <v>11007.82546143035</v>
      </c>
      <c r="P290" s="25">
        <f t="shared" si="266"/>
        <v>22924.835205236312</v>
      </c>
      <c r="Q290" s="25">
        <f t="array" aca="1" ref="Q290" ca="1">INDEX('Isaac 401k'!L:L,MATCH('Retirement Calculator'!A290,'Isaac 401k'!N:N,0),0)</f>
        <v>2845725.5483685574</v>
      </c>
      <c r="R290" s="25">
        <f t="array" aca="1" ref="R290" ca="1">INDEX('Lorri 401b'!L:L,MATCH('Retirement Calculator'!A290,'Lorri 401b'!N:N,0),0)</f>
        <v>4747688.0928512942</v>
      </c>
      <c r="S290" s="25">
        <f t="shared" ca="1" si="267"/>
        <v>7593413.6412198516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6404.7404596389215</v>
      </c>
      <c r="K291" s="25">
        <f t="shared" si="264"/>
        <v>16520.094745597391</v>
      </c>
      <c r="L291" s="25"/>
      <c r="N291" s="25">
        <f>'Combined Retirement'!$C$18/12</f>
        <v>33932.660666666663</v>
      </c>
      <c r="O291" s="25">
        <f t="shared" si="265"/>
        <v>11007.82546143035</v>
      </c>
      <c r="P291" s="25">
        <f t="shared" si="266"/>
        <v>22924.835205236312</v>
      </c>
      <c r="Q291" s="25">
        <f t="array" aca="1" ref="Q291" ca="1">INDEX('Isaac 401k'!L:L,MATCH('Retirement Calculator'!A291,'Isaac 401k'!N:N,0),0)</f>
        <v>2851151.3112752056</v>
      </c>
      <c r="R291" s="25">
        <f t="array" aca="1" ref="R291" ca="1">INDEX('Lorri 401b'!L:L,MATCH('Retirement Calculator'!A291,'Lorri 401b'!N:N,0),0)</f>
        <v>4750881.1980978036</v>
      </c>
      <c r="S291" s="25">
        <f t="shared" ca="1" si="267"/>
        <v>7602032.5093730092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6404.7404596389215</v>
      </c>
      <c r="K292" s="25">
        <f t="shared" si="264"/>
        <v>16520.094745597391</v>
      </c>
      <c r="L292" s="25"/>
      <c r="N292" s="25">
        <f>'Combined Retirement'!$C$18/12</f>
        <v>33932.660666666663</v>
      </c>
      <c r="O292" s="25">
        <f t="shared" si="265"/>
        <v>11007.82546143035</v>
      </c>
      <c r="P292" s="25">
        <f t="shared" si="266"/>
        <v>22924.835205236312</v>
      </c>
      <c r="Q292" s="25">
        <f t="array" aca="1" ref="Q292" ca="1">INDEX('Isaac 401k'!L:L,MATCH('Retirement Calculator'!A292,'Isaac 401k'!N:N,0),0)</f>
        <v>2856599.6815272979</v>
      </c>
      <c r="R292" s="25">
        <f t="array" aca="1" ref="R292" ca="1">INDEX('Lorri 401b'!L:L,MATCH('Retirement Calculator'!A292,'Lorri 401b'!N:N,0),0)</f>
        <v>4754087.6079495065</v>
      </c>
      <c r="S292" s="25">
        <f t="shared" ca="1" si="267"/>
        <v>7610687.2894768044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6404.7404596389215</v>
      </c>
      <c r="K293" s="25">
        <f t="shared" si="264"/>
        <v>16520.094745597391</v>
      </c>
      <c r="L293" s="25"/>
      <c r="N293" s="25">
        <f>'Combined Retirement'!$C$18/12</f>
        <v>33932.660666666663</v>
      </c>
      <c r="O293" s="25">
        <f t="shared" si="265"/>
        <v>11007.82546143035</v>
      </c>
      <c r="P293" s="25">
        <f t="shared" si="266"/>
        <v>22924.835205236312</v>
      </c>
      <c r="Q293" s="25">
        <f t="array" aca="1" ref="Q293" ca="1">INDEX('Isaac 401k'!L:L,MATCH('Retirement Calculator'!A293,'Isaac 401k'!N:N,0),0)</f>
        <v>2862070.7533221073</v>
      </c>
      <c r="R293" s="25">
        <f t="array" aca="1" ref="R293" ca="1">INDEX('Lorri 401b'!L:L,MATCH('Retirement Calculator'!A293,'Lorri 401b'!N:N,0),0)</f>
        <v>4757307.3778422587</v>
      </c>
      <c r="S293" s="25">
        <f t="shared" ca="1" si="267"/>
        <v>7619378.1311643664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6404.7404596389215</v>
      </c>
      <c r="K294" s="25">
        <f t="shared" si="264"/>
        <v>16520.094745597391</v>
      </c>
      <c r="L294" s="25"/>
      <c r="N294" s="25">
        <f>'Combined Retirement'!$C$18/12</f>
        <v>33932.660666666663</v>
      </c>
      <c r="O294" s="25">
        <f t="shared" si="265"/>
        <v>11007.82546143035</v>
      </c>
      <c r="P294" s="25">
        <f t="shared" si="266"/>
        <v>22924.835205236312</v>
      </c>
      <c r="Q294" s="25">
        <f t="array" aca="1" ref="Q294" ca="1">INDEX('Isaac 401k'!L:L,MATCH('Retirement Calculator'!A294,'Isaac 401k'!N:N,0),0)</f>
        <v>2867564.621249395</v>
      </c>
      <c r="R294" s="25">
        <f t="array" aca="1" ref="R294" ca="1">INDEX('Lorri 401b'!L:L,MATCH('Retirement Calculator'!A294,'Lorri 401b'!N:N,0),0)</f>
        <v>4760540.5634428971</v>
      </c>
      <c r="S294" s="25">
        <f t="shared" ca="1" si="267"/>
        <v>7628105.1846922915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6404.7404596389215</v>
      </c>
      <c r="K295" s="25">
        <f t="shared" si="264"/>
        <v>16520.094745597391</v>
      </c>
      <c r="L295" s="25"/>
      <c r="N295" s="25">
        <f>'Combined Retirement'!$C$18/12</f>
        <v>33932.660666666663</v>
      </c>
      <c r="O295" s="25">
        <f t="shared" si="265"/>
        <v>11007.82546143035</v>
      </c>
      <c r="P295" s="25">
        <f t="shared" si="266"/>
        <v>22924.835205236312</v>
      </c>
      <c r="Q295" s="25">
        <f t="array" aca="1" ref="Q295" ca="1">INDEX('Isaac 401k'!L:L,MATCH('Retirement Calculator'!A295,'Isaac 401k'!N:N,0),0)</f>
        <v>2873081.3802930466</v>
      </c>
      <c r="R295" s="25">
        <f t="array" aca="1" ref="R295" ca="1">INDEX('Lorri 401b'!L:L,MATCH('Retirement Calculator'!A295,'Lorri 401b'!N:N,0),0)</f>
        <v>4763787.2206502045</v>
      </c>
      <c r="S295" s="25">
        <f t="shared" ca="1" si="267"/>
        <v>7636868.6009432506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6404.7404596389215</v>
      </c>
      <c r="K296" s="25">
        <f t="shared" si="264"/>
        <v>16520.094745597391</v>
      </c>
      <c r="L296" s="25"/>
      <c r="N296" s="25">
        <f>'Combined Retirement'!$C$18/12</f>
        <v>33932.660666666663</v>
      </c>
      <c r="O296" s="25">
        <f t="shared" si="265"/>
        <v>11007.82546143035</v>
      </c>
      <c r="P296" s="25">
        <f t="shared" si="266"/>
        <v>22924.835205236312</v>
      </c>
      <c r="Q296" s="25">
        <f t="array" aca="1" ref="Q296" ca="1">INDEX('Isaac 401k'!L:L,MATCH('Retirement Calculator'!A296,'Isaac 401k'!N:N,0),0)</f>
        <v>2878621.1258327132</v>
      </c>
      <c r="R296" s="25">
        <f t="array" aca="1" ref="R296" ca="1">INDEX('Lorri 401b'!L:L,MATCH('Retirement Calculator'!A296,'Lorri 401b'!N:N,0),0)</f>
        <v>4767047.4055958763</v>
      </c>
      <c r="S296" s="25">
        <f t="shared" ca="1" si="267"/>
        <v>7645668.5314285895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6404.7404596389215</v>
      </c>
      <c r="K297" s="25">
        <f t="shared" si="264"/>
        <v>16520.094745597391</v>
      </c>
      <c r="L297" s="25"/>
      <c r="N297" s="25">
        <f>'Combined Retirement'!$C$18/12</f>
        <v>33932.660666666663</v>
      </c>
      <c r="O297" s="25">
        <f t="shared" si="265"/>
        <v>11007.82546143035</v>
      </c>
      <c r="P297" s="25">
        <f t="shared" si="266"/>
        <v>22924.835205236312</v>
      </c>
      <c r="Q297" s="25">
        <f t="array" aca="1" ref="Q297" ca="1">INDEX('Isaac 401k'!L:L,MATCH('Retirement Calculator'!A297,'Isaac 401k'!N:N,0),0)</f>
        <v>2884183.9536454617</v>
      </c>
      <c r="R297" s="25">
        <f t="array" aca="1" ref="R297" ca="1">INDEX('Lorri 401b'!L:L,MATCH('Retirement Calculator'!A297,'Lorri 401b'!N:N,0),0)</f>
        <v>4770321.1746454882</v>
      </c>
      <c r="S297" s="25">
        <f t="shared" ca="1" si="267"/>
        <v>7654505.1282909494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6404.7404596389215</v>
      </c>
      <c r="K298" s="25">
        <f t="shared" si="264"/>
        <v>16520.094745597391</v>
      </c>
      <c r="L298" s="25"/>
      <c r="N298" s="25">
        <f>'Combined Retirement'!$C$18/12</f>
        <v>33932.660666666663</v>
      </c>
      <c r="O298" s="25">
        <f t="shared" si="265"/>
        <v>11007.82546143035</v>
      </c>
      <c r="P298" s="25">
        <f t="shared" si="266"/>
        <v>22924.835205236312</v>
      </c>
      <c r="Q298" s="25">
        <f t="array" aca="1" ref="Q298" ca="1">INDEX('Isaac 401k'!L:L,MATCH('Retirement Calculator'!A298,'Isaac 401k'!N:N,0),0)</f>
        <v>2889769.9599074302</v>
      </c>
      <c r="R298" s="25">
        <f t="array" aca="1" ref="R298" ca="1">INDEX('Lorri 401b'!L:L,MATCH('Retirement Calculator'!A298,'Lorri 401b'!N:N,0),0)</f>
        <v>4773608.5843994729</v>
      </c>
      <c r="S298" s="25">
        <f t="shared" ca="1" si="267"/>
        <v>7663378.5443069031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6404.7404596389215</v>
      </c>
      <c r="K299" s="25">
        <f t="shared" si="264"/>
        <v>16520.094745597391</v>
      </c>
      <c r="L299" s="25"/>
      <c r="N299" s="25">
        <f>'Combined Retirement'!$C$18/12</f>
        <v>33932.660666666663</v>
      </c>
      <c r="O299" s="25">
        <f t="shared" si="265"/>
        <v>11007.82546143035</v>
      </c>
      <c r="P299" s="25">
        <f t="shared" si="266"/>
        <v>22924.835205236312</v>
      </c>
      <c r="Q299" s="25">
        <f t="array" aca="1" ref="Q299" ca="1">INDEX('Isaac 401k'!L:L,MATCH('Retirement Calculator'!A299,'Isaac 401k'!N:N,0),0)</f>
        <v>2895379.2411954901</v>
      </c>
      <c r="R299" s="25">
        <f t="array" aca="1" ref="R299" ca="1">INDEX('Lorri 401b'!L:L,MATCH('Retirement Calculator'!A299,'Lorri 401b'!N:N,0),0)</f>
        <v>4776909.6916940995</v>
      </c>
      <c r="S299" s="25">
        <f t="shared" ca="1" si="267"/>
        <v>7672288.93288959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6404.7404596389215</v>
      </c>
      <c r="K300" s="25">
        <f t="shared" si="264"/>
        <v>16520.094745597391</v>
      </c>
      <c r="L300" s="25"/>
      <c r="N300" s="25">
        <f>'Combined Retirement'!$C$18/12</f>
        <v>33932.660666666663</v>
      </c>
      <c r="O300" s="25">
        <f t="shared" si="265"/>
        <v>11007.82546143035</v>
      </c>
      <c r="P300" s="25">
        <f t="shared" si="266"/>
        <v>22924.835205236312</v>
      </c>
      <c r="Q300" s="25">
        <f t="array" aca="1" ref="Q300" ca="1">INDEX('Isaac 401k'!L:L,MATCH('Retirement Calculator'!A300,'Isaac 401k'!N:N,0),0)</f>
        <v>2901011.8944889172</v>
      </c>
      <c r="R300" s="25">
        <f t="array" aca="1" ref="R300" ca="1">INDEX('Lorri 401b'!L:L,MATCH('Retirement Calculator'!A300,'Lorri 401b'!N:N,0),0)</f>
        <v>4780224.5536024533</v>
      </c>
      <c r="S300" s="25">
        <f t="shared" ca="1" si="267"/>
        <v>7681236.448091371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6404.7404596389215</v>
      </c>
      <c r="K301" s="25">
        <f t="shared" si="264"/>
        <v>16520.094745597391</v>
      </c>
      <c r="L301" s="25"/>
      <c r="N301" s="25">
        <f>'Combined Retirement'!$C$18/12</f>
        <v>33932.660666666663</v>
      </c>
      <c r="O301" s="25">
        <f t="shared" si="265"/>
        <v>11007.82546143035</v>
      </c>
      <c r="P301" s="25">
        <f t="shared" si="266"/>
        <v>22924.835205236312</v>
      </c>
      <c r="Q301" s="25">
        <f t="array" aca="1" ref="Q301" ca="1">INDEX('Isaac 401k'!L:L,MATCH('Retirement Calculator'!A301,'Isaac 401k'!N:N,0),0)</f>
        <v>2906668.0171710667</v>
      </c>
      <c r="R301" s="25">
        <f t="array" aca="1" ref="R301" ca="1">INDEX('Lorri 401b'!L:L,MATCH('Retirement Calculator'!A301,'Lorri 401b'!N:N,0),0)</f>
        <v>4783553.2274354259</v>
      </c>
      <c r="S301" s="25">
        <f t="shared" ca="1" si="267"/>
        <v>7690221.244606493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6404.7404596389215</v>
      </c>
      <c r="K302" s="25">
        <f t="shared" si="264"/>
        <v>16520.094745597391</v>
      </c>
      <c r="L302" s="25"/>
      <c r="N302" s="25">
        <f>'Combined Retirement'!$C$18/12</f>
        <v>33932.660666666663</v>
      </c>
      <c r="O302" s="25">
        <f t="shared" si="265"/>
        <v>11007.82546143035</v>
      </c>
      <c r="P302" s="25">
        <f t="shared" si="266"/>
        <v>22924.835205236312</v>
      </c>
      <c r="Q302" s="25">
        <f t="array" aca="1" ref="Q302" ca="1">INDEX('Isaac 401k'!L:L,MATCH('Retirement Calculator'!A302,'Isaac 401k'!N:N,0),0)</f>
        <v>2912347.7070310586</v>
      </c>
      <c r="R302" s="25">
        <f t="array" aca="1" ref="R302" ca="1">INDEX('Lorri 401b'!L:L,MATCH('Retirement Calculator'!A302,'Lorri 401b'!N:N,0),0)</f>
        <v>4786895.7707427023</v>
      </c>
      <c r="S302" s="25">
        <f t="shared" ca="1" si="267"/>
        <v>7699243.4777737614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6404.7404596389215</v>
      </c>
      <c r="K303" s="25">
        <f t="shared" si="264"/>
        <v>16520.094745597391</v>
      </c>
      <c r="L303" s="25"/>
      <c r="N303" s="25">
        <f>'Combined Retirement'!$C$18/12</f>
        <v>33932.660666666663</v>
      </c>
      <c r="O303" s="25">
        <f t="shared" si="265"/>
        <v>11007.82546143035</v>
      </c>
      <c r="P303" s="25">
        <f t="shared" si="266"/>
        <v>22924.835205236312</v>
      </c>
      <c r="Q303" s="25">
        <f t="array" aca="1" ref="Q303" ca="1">INDEX('Isaac 401k'!L:L,MATCH('Retirement Calculator'!A303,'Isaac 401k'!N:N,0),0)</f>
        <v>2918051.0622654669</v>
      </c>
      <c r="R303" s="25">
        <f t="array" aca="1" ref="R303" ca="1">INDEX('Lorri 401b'!L:L,MATCH('Retirement Calculator'!A303,'Lorri 401b'!N:N,0),0)</f>
        <v>4790252.2413137592</v>
      </c>
      <c r="S303" s="25">
        <f t="shared" ca="1" si="267"/>
        <v>7708303.3035792261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6404.7404596389215</v>
      </c>
      <c r="K304" s="25">
        <f t="shared" si="264"/>
        <v>16520.094745597391</v>
      </c>
      <c r="L304" s="25"/>
      <c r="N304" s="25">
        <f>'Combined Retirement'!$C$18/12</f>
        <v>33932.660666666663</v>
      </c>
      <c r="O304" s="25">
        <f t="shared" si="265"/>
        <v>11007.82546143035</v>
      </c>
      <c r="P304" s="25">
        <f t="shared" si="266"/>
        <v>22924.835205236312</v>
      </c>
      <c r="Q304" s="25">
        <f t="array" aca="1" ref="Q304" ca="1">INDEX('Isaac 401k'!L:L,MATCH('Retirement Calculator'!A304,'Isaac 401k'!N:N,0),0)</f>
        <v>2923778.1814800189</v>
      </c>
      <c r="R304" s="25">
        <f t="array" aca="1" ref="R304" ca="1">INDEX('Lorri 401b'!L:L,MATCH('Retirement Calculator'!A304,'Lorri 401b'!N:N,0),0)</f>
        <v>4793622.6971788621</v>
      </c>
      <c r="S304" s="25">
        <f t="shared" ca="1" si="267"/>
        <v>7717400.8786588814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6404.7404596389215</v>
      </c>
      <c r="K305" s="25">
        <f t="shared" si="264"/>
        <v>16520.094745597391</v>
      </c>
      <c r="L305" s="25"/>
      <c r="N305" s="25">
        <f>'Combined Retirement'!$C$18/12</f>
        <v>33932.660666666663</v>
      </c>
      <c r="O305" s="25">
        <f t="shared" si="265"/>
        <v>11007.82546143035</v>
      </c>
      <c r="P305" s="25">
        <f t="shared" si="266"/>
        <v>22924.835205236312</v>
      </c>
      <c r="Q305" s="25">
        <f t="array" aca="1" ref="Q305" ca="1">INDEX('Isaac 401k'!L:L,MATCH('Retirement Calculator'!A305,'Isaac 401k'!N:N,0),0)</f>
        <v>2929529.1636912981</v>
      </c>
      <c r="R305" s="25">
        <f t="array" aca="1" ref="R305" ca="1">INDEX('Lorri 401b'!L:L,MATCH('Retirement Calculator'!A305,'Lorri 401b'!N:N,0),0)</f>
        <v>4797007.1966100698</v>
      </c>
      <c r="S305" s="25">
        <f t="shared" ca="1" si="267"/>
        <v>7726536.3603013679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6404.7404596389215</v>
      </c>
      <c r="K306" s="25">
        <f t="shared" si="264"/>
        <v>16520.094745597391</v>
      </c>
      <c r="L306" s="25"/>
      <c r="N306" s="25">
        <f>'Combined Retirement'!$C$18/12</f>
        <v>33932.660666666663</v>
      </c>
      <c r="O306" s="25">
        <f t="shared" si="265"/>
        <v>11007.82546143035</v>
      </c>
      <c r="P306" s="25">
        <f t="shared" si="266"/>
        <v>22924.835205236312</v>
      </c>
      <c r="Q306" s="25">
        <f t="array" aca="1" ref="Q306" ca="1">INDEX('Isaac 401k'!L:L,MATCH('Retirement Calculator'!A306,'Isaac 401k'!N:N,0),0)</f>
        <v>2935304.1083284575</v>
      </c>
      <c r="R306" s="25">
        <f t="array" aca="1" ref="R306" ca="1">INDEX('Lorri 401b'!L:L,MATCH('Retirement Calculator'!A306,'Lorri 401b'!N:N,0),0)</f>
        <v>4800405.7981222402</v>
      </c>
      <c r="S306" s="25">
        <f t="shared" ca="1" si="267"/>
        <v>7735709.9064506982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6404.7404596389215</v>
      </c>
      <c r="K307" s="25">
        <f t="shared" si="264"/>
        <v>16520.094745597391</v>
      </c>
      <c r="L307" s="25"/>
      <c r="N307" s="25">
        <f>'Combined Retirement'!$C$18/12</f>
        <v>33932.660666666663</v>
      </c>
      <c r="O307" s="25">
        <f t="shared" si="265"/>
        <v>11007.82546143035</v>
      </c>
      <c r="P307" s="25">
        <f t="shared" si="266"/>
        <v>22924.835205236312</v>
      </c>
      <c r="Q307" s="25">
        <f t="array" aca="1" ref="Q307" ca="1">INDEX('Isaac 401k'!L:L,MATCH('Retirement Calculator'!A307,'Isaac 401k'!N:N,0),0)</f>
        <v>2941103.1152349385</v>
      </c>
      <c r="R307" s="25">
        <f t="array" aca="1" ref="R307" ca="1">INDEX('Lorri 401b'!L:L,MATCH('Retirement Calculator'!A307,'Lorri 401b'!N:N,0),0)</f>
        <v>4803818.5604740446</v>
      </c>
      <c r="S307" s="25">
        <f t="shared" ca="1" si="267"/>
        <v>7744921.6757089831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6404.7404596389215</v>
      </c>
      <c r="K308" s="25">
        <f t="shared" si="264"/>
        <v>16520.094745597391</v>
      </c>
      <c r="L308" s="25"/>
      <c r="N308" s="25">
        <f>'Combined Retirement'!$C$18/12</f>
        <v>33932.660666666663</v>
      </c>
      <c r="O308" s="25">
        <f t="shared" si="265"/>
        <v>11007.82546143035</v>
      </c>
      <c r="P308" s="25">
        <f t="shared" si="266"/>
        <v>22924.835205236312</v>
      </c>
      <c r="Q308" s="25">
        <f t="array" aca="1" ref="Q308" ca="1">INDEX('Isaac 401k'!L:L,MATCH('Retirement Calculator'!A308,'Isaac 401k'!N:N,0),0)</f>
        <v>2946926.2846701965</v>
      </c>
      <c r="R308" s="25">
        <f t="array" aca="1" ref="R308" ca="1">INDEX('Lorri 401b'!L:L,MATCH('Retirement Calculator'!A308,'Lorri 401b'!N:N,0),0)</f>
        <v>4807245.5426689824</v>
      </c>
      <c r="S308" s="25">
        <f t="shared" ca="1" si="267"/>
        <v>7754171.8273391789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6404.7404596389215</v>
      </c>
      <c r="K309" s="25">
        <f t="shared" si="264"/>
        <v>16520.094745597391</v>
      </c>
      <c r="L309" s="25"/>
      <c r="N309" s="25">
        <f>'Combined Retirement'!$C$18/12</f>
        <v>33932.660666666663</v>
      </c>
      <c r="O309" s="25">
        <f t="shared" si="265"/>
        <v>11007.82546143035</v>
      </c>
      <c r="P309" s="25">
        <f t="shared" si="266"/>
        <v>22924.835205236312</v>
      </c>
      <c r="Q309" s="25">
        <f t="array" aca="1" ref="Q309" ca="1">INDEX('Isaac 401k'!L:L,MATCH('Retirement Calculator'!A309,'Isaac 401k'!N:N,0),0)</f>
        <v>2952773.7173114349</v>
      </c>
      <c r="R309" s="25">
        <f t="array" aca="1" ref="R309" ca="1">INDEX('Lorri 401b'!L:L,MATCH('Retirement Calculator'!A309,'Lorri 401b'!N:N,0),0)</f>
        <v>4810686.8039563987</v>
      </c>
      <c r="S309" s="25">
        <f t="shared" ca="1" si="267"/>
        <v>7763460.5212678332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6404.7404596389215</v>
      </c>
      <c r="K310" s="25">
        <f t="shared" si="264"/>
        <v>16520.094745597391</v>
      </c>
      <c r="L310" s="25"/>
      <c r="N310" s="25">
        <f>'Combined Retirement'!$C$18/12</f>
        <v>33932.660666666663</v>
      </c>
      <c r="O310" s="25">
        <f t="shared" si="265"/>
        <v>11007.82546143035</v>
      </c>
      <c r="P310" s="25">
        <f t="shared" si="266"/>
        <v>22924.835205236312</v>
      </c>
      <c r="Q310" s="25">
        <f t="array" aca="1" ref="Q310" ca="1">INDEX('Isaac 401k'!L:L,MATCH('Retirement Calculator'!A310,'Isaac 401k'!N:N,0),0)</f>
        <v>2958645.5142553449</v>
      </c>
      <c r="R310" s="25">
        <f t="array" aca="1" ref="R310" ca="1">INDEX('Lorri 401b'!L:L,MATCH('Retirement Calculator'!A310,'Lorri 401b'!N:N,0),0)</f>
        <v>4814142.4038325129</v>
      </c>
      <c r="S310" s="25">
        <f t="shared" ca="1" si="267"/>
        <v>7772787.9180878578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6404.7404596389215</v>
      </c>
      <c r="K311" s="25">
        <f t="shared" si="264"/>
        <v>16520.094745597391</v>
      </c>
      <c r="L311" s="25"/>
      <c r="N311" s="25">
        <f>'Combined Retirement'!$C$18/12</f>
        <v>33932.660666666663</v>
      </c>
      <c r="O311" s="25">
        <f t="shared" si="265"/>
        <v>11007.82546143035</v>
      </c>
      <c r="P311" s="25">
        <f t="shared" si="266"/>
        <v>22924.835205236312</v>
      </c>
      <c r="Q311" s="25">
        <f t="array" aca="1" ref="Q311" ca="1">INDEX('Isaac 401k'!L:L,MATCH('Retirement Calculator'!A311,'Isaac 401k'!N:N,0),0)</f>
        <v>2964541.7770198546</v>
      </c>
      <c r="R311" s="25">
        <f t="array" aca="1" ref="R311" ca="1">INDEX('Lorri 401b'!L:L,MATCH('Retirement Calculator'!A311,'Lorri 401b'!N:N,0),0)</f>
        <v>4817612.4020414436</v>
      </c>
      <c r="S311" s="25">
        <f t="shared" ca="1" si="267"/>
        <v>7782154.1790612983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6404.7404596389215</v>
      </c>
      <c r="K312" s="25">
        <f t="shared" si="264"/>
        <v>16520.094745597391</v>
      </c>
      <c r="L312" s="25"/>
      <c r="N312" s="25">
        <f>'Combined Retirement'!$C$18/12</f>
        <v>33932.660666666663</v>
      </c>
      <c r="O312" s="25">
        <f t="shared" si="265"/>
        <v>11007.82546143035</v>
      </c>
      <c r="P312" s="25">
        <f t="shared" si="266"/>
        <v>22924.835205236312</v>
      </c>
      <c r="Q312" s="25">
        <f t="array" aca="1" ref="Q312" ca="1">INDEX('Isaac 401k'!L:L,MATCH('Retirement Calculator'!A312,'Isaac 401k'!N:N,0),0)</f>
        <v>2970462.6075458829</v>
      </c>
      <c r="R312" s="25">
        <f t="array" aca="1" ref="R312" ca="1">INDEX('Lorri 401b'!L:L,MATCH('Retirement Calculator'!A312,'Lorri 401b'!N:N,0),0)</f>
        <v>4821096.8585762456</v>
      </c>
      <c r="S312" s="25">
        <f t="shared" ca="1" si="267"/>
        <v>7791559.4661221281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6404.7404596389215</v>
      </c>
      <c r="K313" s="25">
        <f t="shared" si="264"/>
        <v>16520.094745597391</v>
      </c>
      <c r="L313" s="25"/>
      <c r="N313" s="25">
        <f>'Combined Retirement'!$C$18/12</f>
        <v>33932.660666666663</v>
      </c>
      <c r="O313" s="25">
        <f t="shared" si="265"/>
        <v>11007.82546143035</v>
      </c>
      <c r="P313" s="25">
        <f t="shared" si="266"/>
        <v>22924.835205236312</v>
      </c>
      <c r="Q313" s="25">
        <f t="array" aca="1" ref="Q313" ca="1">INDEX('Isaac 401k'!L:L,MATCH('Retirement Calculator'!A313,'Isaac 401k'!N:N,0),0)</f>
        <v>2976408.1081991033</v>
      </c>
      <c r="R313" s="25">
        <f t="array" aca="1" ref="R313" ca="1">INDEX('Lorri 401b'!L:L,MATCH('Retirement Calculator'!A313,'Lorri 401b'!N:N,0),0)</f>
        <v>4824595.8336799424</v>
      </c>
      <c r="S313" s="25">
        <f t="shared" ca="1" si="267"/>
        <v>7801003.9418790452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6404.7404596389215</v>
      </c>
      <c r="K314" s="25">
        <f t="shared" si="264"/>
        <v>16520.094745597391</v>
      </c>
      <c r="L314" s="25"/>
      <c r="N314" s="25">
        <f>'Combined Retirement'!$C$18/12</f>
        <v>33932.660666666663</v>
      </c>
      <c r="O314" s="25">
        <f t="shared" si="265"/>
        <v>11007.82546143035</v>
      </c>
      <c r="P314" s="25">
        <f t="shared" si="266"/>
        <v>22924.835205236312</v>
      </c>
      <c r="Q314" s="25">
        <f t="array" aca="1" ref="Q314" ca="1">INDEX('Isaac 401k'!L:L,MATCH('Retirement Calculator'!A314,'Isaac 401k'!N:N,0),0)</f>
        <v>2982378.3817717121</v>
      </c>
      <c r="R314" s="25">
        <f t="array" aca="1" ref="R314" ca="1">INDEX('Lorri 401b'!L:L,MATCH('Retirement Calculator'!A314,'Lorri 401b'!N:N,0),0)</f>
        <v>4828109.3878465714</v>
      </c>
      <c r="S314" s="25">
        <f t="shared" ca="1" si="267"/>
        <v>7810487.769618284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6404.7404596389215</v>
      </c>
      <c r="K315" s="25">
        <f t="shared" si="264"/>
        <v>16520.094745597391</v>
      </c>
      <c r="L315" s="25"/>
      <c r="N315" s="25">
        <f>'Combined Retirement'!$C$18/12</f>
        <v>33932.660666666663</v>
      </c>
      <c r="O315" s="25">
        <f t="shared" si="265"/>
        <v>11007.82546143035</v>
      </c>
      <c r="P315" s="25">
        <f t="shared" si="266"/>
        <v>22924.835205236312</v>
      </c>
      <c r="Q315" s="25">
        <f t="array" aca="1" ref="Q315" ca="1">INDEX('Isaac 401k'!L:L,MATCH('Retirement Calculator'!A315,'Isaac 401k'!N:N,0),0)</f>
        <v>2988373.5314842067</v>
      </c>
      <c r="R315" s="25">
        <f t="array" aca="1" ref="R315" ca="1">INDEX('Lorri 401b'!L:L,MATCH('Retirement Calculator'!A315,'Lorri 401b'!N:N,0),0)</f>
        <v>4831637.5818222277</v>
      </c>
      <c r="S315" s="25">
        <f t="shared" ca="1" si="267"/>
        <v>7820011.1133064348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6404.7404596389215</v>
      </c>
      <c r="K316" s="25">
        <f t="shared" si="264"/>
        <v>16520.094745597391</v>
      </c>
      <c r="L316" s="25"/>
      <c r="N316" s="25">
        <f>'Combined Retirement'!$C$18/12</f>
        <v>33932.660666666663</v>
      </c>
      <c r="O316" s="25">
        <f t="shared" si="265"/>
        <v>11007.82546143035</v>
      </c>
      <c r="P316" s="25">
        <f t="shared" si="266"/>
        <v>22924.835205236312</v>
      </c>
      <c r="Q316" s="25">
        <f t="array" aca="1" ref="Q316" ca="1">INDEX('Isaac 401k'!L:L,MATCH('Retirement Calculator'!A316,'Isaac 401k'!N:N,0),0)</f>
        <v>2994393.6609871699</v>
      </c>
      <c r="R316" s="25">
        <f t="array" aca="1" ref="R316" ca="1">INDEX('Lorri 401b'!L:L,MATCH('Retirement Calculator'!A316,'Lorri 401b'!N:N,0),0)</f>
        <v>4835180.4766061157</v>
      </c>
      <c r="S316" s="25">
        <f t="shared" ca="1" si="267"/>
        <v>7829574.1375932861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6404.7404596389215</v>
      </c>
      <c r="K317" s="25">
        <f t="shared" si="264"/>
        <v>16520.094745597391</v>
      </c>
      <c r="L317" s="25"/>
      <c r="N317" s="25">
        <f>'Combined Retirement'!$C$18/12</f>
        <v>33932.660666666663</v>
      </c>
      <c r="O317" s="25">
        <f t="shared" si="265"/>
        <v>11007.82546143035</v>
      </c>
      <c r="P317" s="25">
        <f t="shared" si="266"/>
        <v>22924.835205236312</v>
      </c>
      <c r="Q317" s="25">
        <f t="array" aca="1" ref="Q317" ca="1">INDEX('Isaac 401k'!L:L,MATCH('Retirement Calculator'!A317,'Isaac 401k'!N:N,0),0)</f>
        <v>3000438.8743630624</v>
      </c>
      <c r="R317" s="25">
        <f t="array" aca="1" ref="R317" ca="1">INDEX('Lorri 401b'!L:L,MATCH('Retirement Calculator'!A317,'Lorri 401b'!N:N,0),0)</f>
        <v>4838738.1334516034</v>
      </c>
      <c r="S317" s="25">
        <f t="shared" ca="1" si="267"/>
        <v>7839177.0078146663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6404.7404596389215</v>
      </c>
      <c r="K318" s="25">
        <f t="shared" si="264"/>
        <v>16520.094745597391</v>
      </c>
      <c r="L318" s="25"/>
      <c r="N318" s="25">
        <f>'Combined Retirement'!$C$18/12</f>
        <v>33932.660666666663</v>
      </c>
      <c r="O318" s="25">
        <f t="shared" si="265"/>
        <v>11007.82546143035</v>
      </c>
      <c r="P318" s="25">
        <f t="shared" si="266"/>
        <v>22924.835205236312</v>
      </c>
      <c r="Q318" s="25">
        <f t="array" aca="1" ref="Q318" ca="1">INDEX('Isaac 401k'!L:L,MATCH('Retirement Calculator'!A318,'Isaac 401k'!N:N,0),0)</f>
        <v>3006509.2761280211</v>
      </c>
      <c r="R318" s="25">
        <f t="array" aca="1" ref="R318" ca="1">INDEX('Lorri 401b'!L:L,MATCH('Retirement Calculator'!A318,'Lorri 401b'!N:N,0),0)</f>
        <v>4842310.613867281</v>
      </c>
      <c r="S318" s="25">
        <f t="shared" ca="1" si="267"/>
        <v>7848819.8899953021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6404.7404596389215</v>
      </c>
      <c r="K319" s="25">
        <f t="shared" si="264"/>
        <v>16520.094745597391</v>
      </c>
      <c r="L319" s="25"/>
      <c r="N319" s="25">
        <f>'Combined Retirement'!$C$18/12</f>
        <v>33932.660666666663</v>
      </c>
      <c r="O319" s="25">
        <f t="shared" si="265"/>
        <v>11007.82546143035</v>
      </c>
      <c r="P319" s="25">
        <f t="shared" si="266"/>
        <v>22924.835205236312</v>
      </c>
      <c r="Q319" s="25">
        <f t="array" aca="1" ref="Q319" ca="1">INDEX('Isaac 401k'!L:L,MATCH('Retirement Calculator'!A319,'Isaac 401k'!N:N,0),0)</f>
        <v>3012604.9712336669</v>
      </c>
      <c r="R319" s="25">
        <f t="array" aca="1" ref="R319" ca="1">INDEX('Lorri 401b'!L:L,MATCH('Retirement Calculator'!A319,'Lorri 401b'!N:N,0),0)</f>
        <v>4845897.9796180231</v>
      </c>
      <c r="S319" s="25">
        <f t="shared" ca="1" si="267"/>
        <v>7858502.95085169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6404.7404596389215</v>
      </c>
      <c r="K320" s="25">
        <f t="shared" si="264"/>
        <v>16520.094745597391</v>
      </c>
      <c r="L320" s="25"/>
      <c r="N320" s="25">
        <f>'Combined Retirement'!$C$18/12</f>
        <v>33932.660666666663</v>
      </c>
      <c r="O320" s="25">
        <f t="shared" si="265"/>
        <v>11007.82546143035</v>
      </c>
      <c r="P320" s="25">
        <f t="shared" si="266"/>
        <v>22924.835205236312</v>
      </c>
      <c r="Q320" s="25">
        <f t="array" aca="1" ref="Q320" ca="1">INDEX('Isaac 401k'!L:L,MATCH('Retirement Calculator'!A320,'Isaac 401k'!N:N,0),0)</f>
        <v>3018726.0650689197</v>
      </c>
      <c r="R320" s="25">
        <f t="array" aca="1" ref="R320" ca="1">INDEX('Lorri 401b'!L:L,MATCH('Retirement Calculator'!A320,'Lorri 401b'!N:N,0),0)</f>
        <v>4849500.2927260604</v>
      </c>
      <c r="S320" s="25">
        <f t="shared" ca="1" si="267"/>
        <v>7868226.3577949796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6404.7404596389215</v>
      </c>
      <c r="K321" s="25">
        <f t="shared" si="264"/>
        <v>16520.094745597391</v>
      </c>
      <c r="L321" s="25"/>
      <c r="N321" s="25">
        <f>'Combined Retirement'!$C$18/12</f>
        <v>33932.660666666663</v>
      </c>
      <c r="O321" s="25">
        <f t="shared" si="265"/>
        <v>11007.82546143035</v>
      </c>
      <c r="P321" s="25">
        <f t="shared" si="266"/>
        <v>22924.835205236312</v>
      </c>
      <c r="Q321" s="25">
        <f t="array" aca="1" ref="Q321" ca="1">INDEX('Isaac 401k'!L:L,MATCH('Retirement Calculator'!A321,'Isaac 401k'!N:N,0),0)</f>
        <v>3024872.6634618193</v>
      </c>
      <c r="R321" s="25">
        <f t="array" aca="1" ref="R321" ca="1">INDEX('Lorri 401b'!L:L,MATCH('Retirement Calculator'!A321,'Lorri 401b'!N:N,0),0)</f>
        <v>4853117.6154720476</v>
      </c>
      <c r="S321" s="25">
        <f t="shared" ca="1" si="267"/>
        <v>7877990.2789338669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6404.7404596389215</v>
      </c>
      <c r="K322" s="25">
        <f t="shared" si="264"/>
        <v>16520.094745597391</v>
      </c>
      <c r="L322" s="25"/>
      <c r="N322" s="25">
        <f>'Combined Retirement'!$C$18/12</f>
        <v>33932.660666666663</v>
      </c>
      <c r="O322" s="25">
        <f t="shared" si="265"/>
        <v>11007.82546143035</v>
      </c>
      <c r="P322" s="25">
        <f t="shared" si="266"/>
        <v>22924.835205236312</v>
      </c>
      <c r="Q322" s="25">
        <f t="array" aca="1" ref="Q322" ca="1">INDEX('Isaac 401k'!L:L,MATCH('Retirement Calculator'!A322,'Isaac 401k'!N:N,0),0)</f>
        <v>3031044.872681356</v>
      </c>
      <c r="R322" s="25">
        <f t="array" aca="1" ref="R322" ca="1">INDEX('Lorri 401b'!L:L,MATCH('Retirement Calculator'!A322,'Lorri 401b'!N:N,0),0)</f>
        <v>4856750.0103961434</v>
      </c>
      <c r="S322" s="25">
        <f t="shared" ca="1" si="267"/>
        <v>7887794.8830774995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6404.7404596389215</v>
      </c>
      <c r="K323" s="25">
        <f t="shared" si="264"/>
        <v>16520.094745597391</v>
      </c>
      <c r="L323" s="25"/>
      <c r="N323" s="25">
        <f>'Combined Retirement'!$C$18/12</f>
        <v>33932.660666666663</v>
      </c>
      <c r="O323" s="25">
        <f t="shared" si="265"/>
        <v>11007.82546143035</v>
      </c>
      <c r="P323" s="25">
        <f t="shared" si="266"/>
        <v>22924.835205236312</v>
      </c>
      <c r="Q323" s="25">
        <f t="array" aca="1" ref="Q323" ca="1">INDEX('Isaac 401k'!L:L,MATCH('Retirement Calculator'!A323,'Isaac 401k'!N:N,0),0)</f>
        <v>3037242.7994393073</v>
      </c>
      <c r="R323" s="25">
        <f t="array" aca="1" ref="R323" ca="1">INDEX('Lorri 401b'!L:L,MATCH('Retirement Calculator'!A323,'Lorri 401b'!N:N,0),0)</f>
        <v>4860397.5402990896</v>
      </c>
      <c r="S323" s="25">
        <f t="shared" ca="1" si="267"/>
        <v>7897640.3397383969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6404.7404596389215</v>
      </c>
      <c r="K324" s="25">
        <f t="shared" si="264"/>
        <v>16520.094745597391</v>
      </c>
      <c r="L324" s="25"/>
      <c r="N324" s="25">
        <f>'Combined Retirement'!$C$18/12</f>
        <v>33932.660666666663</v>
      </c>
      <c r="O324" s="25">
        <f t="shared" si="265"/>
        <v>11007.82546143035</v>
      </c>
      <c r="P324" s="25">
        <f t="shared" si="266"/>
        <v>22924.835205236312</v>
      </c>
      <c r="Q324" s="25">
        <f t="array" aca="1" ref="Q324" ca="1">INDEX('Isaac 401k'!L:L,MATCH('Retirement Calculator'!A324,'Isaac 401k'!N:N,0),0)</f>
        <v>3043466.5508920834</v>
      </c>
      <c r="R324" s="25">
        <f t="array" aca="1" ref="R324" ca="1">INDEX('Lorri 401b'!L:L,MATCH('Retirement Calculator'!A324,'Lorri 401b'!N:N,0),0)</f>
        <v>4864060.2682432979</v>
      </c>
      <c r="S324" s="25">
        <f t="shared" ca="1" si="267"/>
        <v>7907526.8191353809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6404.7404596389215</v>
      </c>
      <c r="K325" s="25">
        <f t="shared" si="264"/>
        <v>16520.094745597391</v>
      </c>
      <c r="L325" s="25"/>
      <c r="N325" s="25">
        <f>'Combined Retirement'!$C$18/12</f>
        <v>33932.660666666663</v>
      </c>
      <c r="O325" s="25">
        <f t="shared" si="265"/>
        <v>11007.82546143035</v>
      </c>
      <c r="P325" s="25">
        <f t="shared" si="266"/>
        <v>22924.835205236312</v>
      </c>
      <c r="Q325" s="25">
        <f t="array" aca="1" ref="Q325" ca="1">INDEX('Isaac 401k'!L:L,MATCH('Retirement Calculator'!A325,'Isaac 401k'!N:N,0),0)</f>
        <v>3049716.2346425797</v>
      </c>
      <c r="R325" s="25">
        <f t="array" aca="1" ref="R325" ca="1">INDEX('Lorri 401b'!L:L,MATCH('Retirement Calculator'!A325,'Lorri 401b'!N:N,0),0)</f>
        <v>4867738.2575539406</v>
      </c>
      <c r="S325" s="25">
        <f t="shared" ca="1" si="267"/>
        <v>7917454.4921965208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6404.7404596389215</v>
      </c>
      <c r="K326" s="25">
        <f t="shared" si="264"/>
        <v>16520.094745597391</v>
      </c>
      <c r="L326" s="25"/>
      <c r="N326" s="25">
        <f>'Combined Retirement'!$C$18/12</f>
        <v>33932.660666666663</v>
      </c>
      <c r="O326" s="25">
        <f t="shared" si="265"/>
        <v>11007.82546143035</v>
      </c>
      <c r="P326" s="25">
        <f t="shared" si="266"/>
        <v>22924.835205236312</v>
      </c>
      <c r="Q326" s="25">
        <f t="array" aca="1" ref="Q326" ca="1">INDEX('Isaac 401k'!L:L,MATCH('Retirement Calculator'!A326,'Isaac 401k'!N:N,0),0)</f>
        <v>3055991.958742036</v>
      </c>
      <c r="R326" s="25">
        <f t="array" aca="1" ref="R326" ca="1">INDEX('Lorri 401b'!L:L,MATCH('Retirement Calculator'!A326,'Lorri 401b'!N:N,0),0)</f>
        <v>4871431.571820044</v>
      </c>
      <c r="S326" s="25">
        <f t="shared" ca="1" si="267"/>
        <v>7927423.5305620804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6404.7404596389215</v>
      </c>
      <c r="K327" s="25">
        <f t="shared" si="264"/>
        <v>16520.094745597391</v>
      </c>
      <c r="L327" s="25"/>
      <c r="N327" s="25">
        <f>'Combined Retirement'!$C$18/12</f>
        <v>33932.660666666663</v>
      </c>
      <c r="O327" s="25">
        <f t="shared" si="265"/>
        <v>11007.82546143035</v>
      </c>
      <c r="P327" s="25">
        <f t="shared" si="266"/>
        <v>22924.835205236312</v>
      </c>
      <c r="Q327" s="25">
        <f t="array" aca="1" ref="Q327" ca="1">INDEX('Isaac 401k'!L:L,MATCH('Retirement Calculator'!A327,'Isaac 401k'!N:N,0),0)</f>
        <v>3062293.8316919068</v>
      </c>
      <c r="R327" s="25">
        <f t="array" aca="1" ref="R327" ca="1">INDEX('Lorri 401b'!L:L,MATCH('Retirement Calculator'!A327,'Lorri 401b'!N:N,0),0)</f>
        <v>4875140.2748955898</v>
      </c>
      <c r="S327" s="25">
        <f t="shared" ca="1" si="267"/>
        <v>7937434.1065874966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6404.7404596389215</v>
      </c>
      <c r="K328" s="25">
        <f t="shared" si="264"/>
        <v>16520.094745597391</v>
      </c>
      <c r="L328" s="25"/>
      <c r="N328" s="25">
        <f>'Combined Retirement'!$C$18/12</f>
        <v>33932.660666666663</v>
      </c>
      <c r="O328" s="25">
        <f t="shared" si="265"/>
        <v>11007.82546143035</v>
      </c>
      <c r="P328" s="25">
        <f t="shared" si="266"/>
        <v>22924.835205236312</v>
      </c>
      <c r="Q328" s="25">
        <f t="array" aca="1" ref="Q328" ca="1">INDEX('Isaac 401k'!L:L,MATCH('Retirement Calculator'!A328,'Isaac 401k'!N:N,0),0)</f>
        <v>3068621.9624457355</v>
      </c>
      <c r="R328" s="25">
        <f t="array" aca="1" ref="R328" ca="1">INDEX('Lorri 401b'!L:L,MATCH('Retirement Calculator'!A328,'Lorri 401b'!N:N,0),0)</f>
        <v>4878864.4309006166</v>
      </c>
      <c r="S328" s="25">
        <f t="shared" ca="1" si="267"/>
        <v>7947486.3933463525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6404.7404596389215</v>
      </c>
      <c r="K329" s="25">
        <f t="shared" si="264"/>
        <v>16520.094745597391</v>
      </c>
      <c r="L329" s="25"/>
      <c r="N329" s="25">
        <f>'Combined Retirement'!$C$18/12</f>
        <v>33932.660666666663</v>
      </c>
      <c r="O329" s="25">
        <f t="shared" si="265"/>
        <v>11007.82546143035</v>
      </c>
      <c r="P329" s="25">
        <f t="shared" si="266"/>
        <v>22924.835205236312</v>
      </c>
      <c r="Q329" s="25">
        <f t="array" aca="1" ref="Q329" ca="1">INDEX('Isaac 401k'!L:L,MATCH('Retirement Calculator'!A329,'Isaac 401k'!N:N,0),0)</f>
        <v>3074976.4604110382</v>
      </c>
      <c r="R329" s="25">
        <f t="array" aca="1" ref="R329" ca="1">INDEX('Lorri 401b'!L:L,MATCH('Retirement Calculator'!A329,'Lorri 401b'!N:N,0),0)</f>
        <v>4882604.1042223312</v>
      </c>
      <c r="S329" s="25">
        <f t="shared" ca="1" si="267"/>
        <v>7957580.5646333694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6404.7404596389215</v>
      </c>
      <c r="K330" s="25">
        <f t="shared" si="264"/>
        <v>16520.094745597391</v>
      </c>
      <c r="L330" s="25"/>
      <c r="N330" s="25">
        <f>'Combined Retirement'!$C$18/12</f>
        <v>33932.660666666663</v>
      </c>
      <c r="O330" s="25">
        <f t="shared" si="265"/>
        <v>11007.82546143035</v>
      </c>
      <c r="P330" s="25">
        <f t="shared" si="266"/>
        <v>22924.835205236312</v>
      </c>
      <c r="Q330" s="25">
        <f t="array" aca="1" ref="Q330" ca="1">INDEX('Isaac 401k'!L:L,MATCH('Retirement Calculator'!A330,'Isaac 401k'!N:N,0),0)</f>
        <v>3081357.4354511965</v>
      </c>
      <c r="R330" s="25">
        <f t="array" aca="1" ref="R330" ca="1">INDEX('Lorri 401b'!L:L,MATCH('Retirement Calculator'!A330,'Lorri 401b'!N:N,0),0)</f>
        <v>4886359.3595162202</v>
      </c>
      <c r="S330" s="25">
        <f t="shared" ca="1" si="267"/>
        <v>7967716.7949674167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6404.7404596389215</v>
      </c>
      <c r="K331" s="25">
        <f t="shared" si="264"/>
        <v>16520.094745597391</v>
      </c>
      <c r="L331" s="25"/>
      <c r="N331" s="25">
        <f>'Combined Retirement'!$C$18/12</f>
        <v>33932.660666666663</v>
      </c>
      <c r="O331" s="25">
        <f t="shared" si="265"/>
        <v>11007.82546143035</v>
      </c>
      <c r="P331" s="25">
        <f t="shared" si="266"/>
        <v>22924.835205236312</v>
      </c>
      <c r="Q331" s="25">
        <f t="array" aca="1" ref="Q331" ca="1">INDEX('Isaac 401k'!L:L,MATCH('Retirement Calculator'!A331,'Isaac 401k'!N:N,0),0)</f>
        <v>3087764.9978873557</v>
      </c>
      <c r="R331" s="25">
        <f t="array" aca="1" ref="R331" ca="1">INDEX('Lorri 401b'!L:L,MATCH('Retirement Calculator'!A331,'Lorri 401b'!N:N,0),0)</f>
        <v>4890130.2617071662</v>
      </c>
      <c r="S331" s="25">
        <f t="shared" ca="1" si="267"/>
        <v>7977895.2595945224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6404.7404596389215</v>
      </c>
      <c r="K332" s="25">
        <f t="shared" si="264"/>
        <v>16520.094745597391</v>
      </c>
      <c r="L332" s="25"/>
      <c r="N332" s="25">
        <f>'Combined Retirement'!$C$18/12</f>
        <v>33932.660666666663</v>
      </c>
      <c r="O332" s="25">
        <f t="shared" si="265"/>
        <v>11007.82546143035</v>
      </c>
      <c r="P332" s="25">
        <f t="shared" si="266"/>
        <v>22924.835205236312</v>
      </c>
      <c r="Q332" s="25">
        <f t="array" aca="1" ref="Q332" ca="1">INDEX('Isaac 401k'!L:L,MATCH('Retirement Calculator'!A332,'Isaac 401k'!N:N,0),0)</f>
        <v>3094199.258500332</v>
      </c>
      <c r="R332" s="25">
        <f t="array" aca="1" ref="R332" ca="1">INDEX('Lorri 401b'!L:L,MATCH('Retirement Calculator'!A332,'Lorri 401b'!N:N,0),0)</f>
        <v>4893916.8759905752</v>
      </c>
      <c r="S332" s="25">
        <f t="shared" ca="1" si="267"/>
        <v>7988116.1344909072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6404.7404596389215</v>
      </c>
      <c r="K333" s="25">
        <f t="shared" si="264"/>
        <v>16520.094745597391</v>
      </c>
      <c r="L333" s="25"/>
      <c r="N333" s="25">
        <f>'Combined Retirement'!$C$18/12</f>
        <v>33932.660666666663</v>
      </c>
      <c r="O333" s="25">
        <f t="shared" si="265"/>
        <v>11007.82546143035</v>
      </c>
      <c r="P333" s="25">
        <f t="shared" si="266"/>
        <v>22924.835205236312</v>
      </c>
      <c r="Q333" s="25">
        <f t="array" aca="1" ref="Q333" ca="1">INDEX('Isaac 401k'!L:L,MATCH('Retirement Calculator'!A333,'Isaac 401k'!N:N,0),0)</f>
        <v>3100660.3285325291</v>
      </c>
      <c r="R333" s="25">
        <f t="array" aca="1" ref="R333" ca="1">INDEX('Lorri 401b'!L:L,MATCH('Retirement Calculator'!A333,'Lorri 401b'!N:N,0),0)</f>
        <v>4897719.2678334983</v>
      </c>
      <c r="S333" s="25">
        <f t="shared" ca="1" si="267"/>
        <v>7998379.5963660274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6404.7404596389215</v>
      </c>
      <c r="K334" s="25">
        <f t="shared" si="264"/>
        <v>16520.094745597391</v>
      </c>
      <c r="L334" s="25"/>
      <c r="N334" s="25">
        <f>'Combined Retirement'!$C$18/12</f>
        <v>33932.660666666663</v>
      </c>
      <c r="O334" s="25">
        <f t="shared" si="265"/>
        <v>11007.82546143035</v>
      </c>
      <c r="P334" s="25">
        <f t="shared" si="266"/>
        <v>22924.835205236312</v>
      </c>
      <c r="Q334" s="25">
        <f t="array" aca="1" ref="Q334" ca="1">INDEX('Isaac 401k'!L:L,MATCH('Retirement Calculator'!A334,'Isaac 401k'!N:N,0),0)</f>
        <v>3107148.3196898601</v>
      </c>
      <c r="R334" s="25">
        <f t="array" aca="1" ref="R334" ca="1">INDEX('Lorri 401b'!L:L,MATCH('Retirement Calculator'!A334,'Lorri 401b'!N:N,0),0)</f>
        <v>4901537.5029757665</v>
      </c>
      <c r="S334" s="25">
        <f t="shared" ca="1" si="267"/>
        <v>8008685.8226656262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6404.7404596389215</v>
      </c>
      <c r="K335" s="25">
        <f t="shared" si="264"/>
        <v>16520.094745597391</v>
      </c>
      <c r="L335" s="25"/>
      <c r="N335" s="25">
        <f>'Combined Retirement'!$C$18/12</f>
        <v>33932.660666666663</v>
      </c>
      <c r="O335" s="25">
        <f t="shared" si="265"/>
        <v>11007.82546143035</v>
      </c>
      <c r="P335" s="25">
        <f t="shared" si="266"/>
        <v>22924.835205236312</v>
      </c>
      <c r="Q335" s="25">
        <f t="array" aca="1" ref="Q335" ca="1">INDEX('Isaac 401k'!L:L,MATCH('Retirement Calculator'!A335,'Isaac 401k'!N:N,0),0)</f>
        <v>3113663.3441436803</v>
      </c>
      <c r="R335" s="25">
        <f t="array" aca="1" ref="R335" ca="1">INDEX('Lorri 401b'!L:L,MATCH('Retirement Calculator'!A335,'Lorri 401b'!N:N,0),0)</f>
        <v>4905371.6474311277</v>
      </c>
      <c r="S335" s="25">
        <f t="shared" ca="1" si="267"/>
        <v>8019034.991574808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6404.7404596389215</v>
      </c>
      <c r="K336" s="25">
        <f t="shared" si="264"/>
        <v>16520.094745597391</v>
      </c>
      <c r="L336" s="25"/>
      <c r="N336" s="25">
        <f>'Combined Retirement'!$C$18/12</f>
        <v>33932.660666666663</v>
      </c>
      <c r="O336" s="25">
        <f t="shared" si="265"/>
        <v>11007.82546143035</v>
      </c>
      <c r="P336" s="25">
        <f t="shared" si="266"/>
        <v>22924.835205236312</v>
      </c>
      <c r="Q336" s="25">
        <f t="array" aca="1" ref="Q336" ca="1">INDEX('Isaac 401k'!L:L,MATCH('Retirement Calculator'!A336,'Isaac 401k'!N:N,0),0)</f>
        <v>3120205.5145327249</v>
      </c>
      <c r="R336" s="25">
        <f t="array" aca="1" ref="R336" ca="1">INDEX('Lorri 401b'!L:L,MATCH('Retirement Calculator'!A336,'Lorri 401b'!N:N,0),0)</f>
        <v>4909221.7674883865</v>
      </c>
      <c r="S336" s="25">
        <f t="shared" ca="1" si="267"/>
        <v>8029427.2820211109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6404.7404596389215</v>
      </c>
      <c r="K337" s="25">
        <f t="shared" si="264"/>
        <v>16520.094745597391</v>
      </c>
      <c r="L337" s="25"/>
      <c r="N337" s="25">
        <f>'Combined Retirement'!$C$18/12</f>
        <v>33932.660666666663</v>
      </c>
      <c r="O337" s="25">
        <f t="shared" si="265"/>
        <v>11007.82546143035</v>
      </c>
      <c r="P337" s="25">
        <f t="shared" si="266"/>
        <v>22924.835205236312</v>
      </c>
      <c r="Q337" s="25">
        <f t="array" aca="1" ref="Q337" ca="1">INDEX('Isaac 401k'!L:L,MATCH('Retirement Calculator'!A337,'Isaac 401k'!N:N,0),0)</f>
        <v>3126774.9439650569</v>
      </c>
      <c r="R337" s="25">
        <f t="array" aca="1" ref="R337" ca="1">INDEX('Lorri 401b'!L:L,MATCH('Retirement Calculator'!A337,'Lorri 401b'!N:N,0),0)</f>
        <v>4913087.9297125507</v>
      </c>
      <c r="S337" s="25">
        <f t="shared" ca="1" si="267"/>
        <v>8039862.8736776076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6404.7404596389215</v>
      </c>
      <c r="K338" s="25">
        <f t="shared" si="264"/>
        <v>16520.094745597391</v>
      </c>
      <c r="L338" s="25"/>
      <c r="N338" s="25">
        <f>'Combined Retirement'!$C$18/12</f>
        <v>33932.660666666663</v>
      </c>
      <c r="O338" s="25">
        <f t="shared" si="265"/>
        <v>11007.82546143035</v>
      </c>
      <c r="P338" s="25">
        <f t="shared" si="266"/>
        <v>22924.835205236312</v>
      </c>
      <c r="Q338" s="25">
        <f t="array" aca="1" ref="Q338" ca="1">INDEX('Isaac 401k'!L:L,MATCH('Retirement Calculator'!A338,'Isaac 401k'!N:N,0),0)</f>
        <v>3133371.7460200237</v>
      </c>
      <c r="R338" s="25">
        <f t="array" aca="1" ref="R338" ca="1">INDEX('Lorri 401b'!L:L,MATCH('Retirement Calculator'!A338,'Lorri 401b'!N:N,0),0)</f>
        <v>4916970.2009459818</v>
      </c>
      <c r="S338" s="25">
        <f t="shared" ca="1" si="267"/>
        <v>8050341.9469660055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6404.7404596389215</v>
      </c>
      <c r="K339" s="25">
        <f t="shared" si="264"/>
        <v>16520.094745597391</v>
      </c>
      <c r="L339" s="25"/>
      <c r="N339" s="25">
        <f>'Combined Retirement'!$C$18/12</f>
        <v>33932.660666666663</v>
      </c>
      <c r="O339" s="25">
        <f t="shared" si="265"/>
        <v>11007.82546143035</v>
      </c>
      <c r="P339" s="25">
        <f t="shared" si="266"/>
        <v>22924.835205236312</v>
      </c>
      <c r="Q339" s="25">
        <f t="array" aca="1" ref="Q339" ca="1">INDEX('Isaac 401k'!L:L,MATCH('Retirement Calculator'!A339,'Isaac 401k'!N:N,0),0)</f>
        <v>3139996.0347502194</v>
      </c>
      <c r="R339" s="25">
        <f t="array" aca="1" ref="R339" ca="1">INDEX('Lorri 401b'!L:L,MATCH('Retirement Calculator'!A339,'Lorri 401b'!N:N,0),0)</f>
        <v>4920868.6483095521</v>
      </c>
      <c r="S339" s="25">
        <f t="shared" ca="1" si="267"/>
        <v>8060864.6830597715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6404.7404596389215</v>
      </c>
      <c r="K340" s="25">
        <f t="shared" si="264"/>
        <v>16520.094745597391</v>
      </c>
      <c r="L340" s="25"/>
      <c r="N340" s="25">
        <f>'Combined Retirement'!$C$18/12</f>
        <v>33932.660666666663</v>
      </c>
      <c r="O340" s="25">
        <f t="shared" si="265"/>
        <v>11007.82546143035</v>
      </c>
      <c r="P340" s="25">
        <f t="shared" si="266"/>
        <v>22924.835205236312</v>
      </c>
      <c r="Q340" s="25">
        <f t="array" aca="1" ref="Q340" ca="1">INDEX('Isaac 401k'!L:L,MATCH('Retirement Calculator'!A340,'Isaac 401k'!N:N,0),0)</f>
        <v>3146647.9246834577</v>
      </c>
      <c r="R340" s="25">
        <f t="array" aca="1" ref="R340" ca="1">INDEX('Lorri 401b'!L:L,MATCH('Retirement Calculator'!A340,'Lorri 401b'!N:N,0),0)</f>
        <v>4924783.3392038038</v>
      </c>
      <c r="S340" s="25">
        <f t="shared" ca="1" si="267"/>
        <v>8071431.263887262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6404.7404596389215</v>
      </c>
      <c r="K341" s="25">
        <f t="shared" si="264"/>
        <v>16520.094745597391</v>
      </c>
      <c r="L341" s="25"/>
      <c r="N341" s="25">
        <f>'Combined Retirement'!$C$18/12</f>
        <v>33932.660666666663</v>
      </c>
      <c r="O341" s="25">
        <f t="shared" si="265"/>
        <v>11007.82546143035</v>
      </c>
      <c r="P341" s="25">
        <f t="shared" si="266"/>
        <v>22924.835205236312</v>
      </c>
      <c r="Q341" s="25">
        <f t="array" aca="1" ref="Q341" ca="1">INDEX('Isaac 401k'!L:L,MATCH('Retirement Calculator'!A341,'Isaac 401k'!N:N,0),0)</f>
        <v>3153327.5308247511</v>
      </c>
      <c r="R341" s="25">
        <f t="array" aca="1" ref="R341" ca="1">INDEX('Lorri 401b'!L:L,MATCH('Retirement Calculator'!A341,'Lorri 401b'!N:N,0),0)</f>
        <v>4928714.3413101155</v>
      </c>
      <c r="S341" s="25">
        <f t="shared" ca="1" si="267"/>
        <v>8082041.8721348662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6404.7404596389215</v>
      </c>
      <c r="K342" s="25">
        <f t="shared" si="264"/>
        <v>16520.094745597391</v>
      </c>
      <c r="L342" s="25"/>
      <c r="N342" s="25">
        <f>'Combined Retirement'!$C$18/12</f>
        <v>33932.660666666663</v>
      </c>
      <c r="O342" s="25">
        <f t="shared" si="265"/>
        <v>11007.82546143035</v>
      </c>
      <c r="P342" s="25">
        <f t="shared" si="266"/>
        <v>22924.835205236312</v>
      </c>
      <c r="Q342" s="25">
        <f t="array" aca="1" ref="Q342" ca="1">INDEX('Isaac 401k'!L:L,MATCH('Retirement Calculator'!A342,'Isaac 401k'!N:N,0),0)</f>
        <v>3160034.9686583001</v>
      </c>
      <c r="R342" s="25">
        <f t="array" aca="1" ref="R342" ca="1">INDEX('Lorri 401b'!L:L,MATCH('Retirement Calculator'!A342,'Lorri 401b'!N:N,0),0)</f>
        <v>4932661.7225918695</v>
      </c>
      <c r="S342" s="25">
        <f t="shared" ca="1" si="267"/>
        <v>8092696.6912501696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6404.7404596389215</v>
      </c>
      <c r="K343" s="25">
        <f t="shared" si="264"/>
        <v>16520.094745597391</v>
      </c>
      <c r="L343" s="25"/>
      <c r="N343" s="25">
        <f>'Combined Retirement'!$C$18/12</f>
        <v>33932.660666666663</v>
      </c>
      <c r="O343" s="25">
        <f t="shared" si="265"/>
        <v>11007.82546143035</v>
      </c>
      <c r="P343" s="25">
        <f t="shared" si="266"/>
        <v>22924.835205236312</v>
      </c>
      <c r="Q343" s="25">
        <f t="array" aca="1" ref="Q343" ca="1">INDEX('Isaac 401k'!L:L,MATCH('Retirement Calculator'!A343,'Isaac 401k'!N:N,0),0)</f>
        <v>3166770.3541494887</v>
      </c>
      <c r="R343" s="25">
        <f t="array" aca="1" ref="R343" ca="1">INDEX('Lorri 401b'!L:L,MATCH('Retirement Calculator'!A343,'Lorri 401b'!N:N,0),0)</f>
        <v>4936625.5512956316</v>
      </c>
      <c r="S343" s="25">
        <f t="shared" ca="1" si="267"/>
        <v>8103395.9054451203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6404.7404596389215</v>
      </c>
      <c r="K344" s="25">
        <f t="shared" si="264"/>
        <v>16520.094745597391</v>
      </c>
      <c r="L344" s="25"/>
      <c r="N344" s="25">
        <f>'Combined Retirement'!$C$18/12</f>
        <v>33932.660666666663</v>
      </c>
      <c r="O344" s="25">
        <f t="shared" si="265"/>
        <v>11007.82546143035</v>
      </c>
      <c r="P344" s="25">
        <f t="shared" si="266"/>
        <v>22924.835205236312</v>
      </c>
      <c r="Q344" s="25">
        <f t="array" aca="1" ref="Q344" ca="1">INDEX('Isaac 401k'!L:L,MATCH('Retirement Calculator'!A344,'Isaac 401k'!N:N,0),0)</f>
        <v>3173533.8037468907</v>
      </c>
      <c r="R344" s="25">
        <f t="array" aca="1" ref="R344" ca="1">INDEX('Lorri 401b'!L:L,MATCH('Retirement Calculator'!A344,'Lorri 401b'!N:N,0),0)</f>
        <v>4940605.8959523253</v>
      </c>
      <c r="S344" s="25">
        <f t="shared" ca="1" si="267"/>
        <v>8114139.6996992156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6404.7404596389215</v>
      </c>
      <c r="K345" s="25">
        <f t="shared" si="264"/>
        <v>16520.094745597391</v>
      </c>
      <c r="L345" s="25"/>
      <c r="N345" s="25">
        <f>'Combined Retirement'!$C$18/12</f>
        <v>33932.660666666663</v>
      </c>
      <c r="O345" s="25">
        <f t="shared" si="265"/>
        <v>11007.82546143035</v>
      </c>
      <c r="P345" s="25">
        <f t="shared" si="266"/>
        <v>22924.835205236312</v>
      </c>
      <c r="Q345" s="25">
        <f t="array" aca="1" ref="Q345" ca="1">INDEX('Isaac 401k'!L:L,MATCH('Retirement Calculator'!A345,'Isaac 401k'!N:N,0),0)</f>
        <v>3180325.4343842817</v>
      </c>
      <c r="R345" s="25">
        <f t="array" aca="1" ref="R345" ca="1">INDEX('Lorri 401b'!L:L,MATCH('Retirement Calculator'!A345,'Lorri 401b'!N:N,0),0)</f>
        <v>4944602.8253784226</v>
      </c>
      <c r="S345" s="25">
        <f t="shared" ca="1" si="267"/>
        <v>8124928.2597627044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6404.7404596389215</v>
      </c>
      <c r="K346" s="25">
        <f t="shared" si="264"/>
        <v>16520.094745597391</v>
      </c>
      <c r="L346" s="25"/>
      <c r="N346" s="25">
        <f>'Combined Retirement'!$C$18/12</f>
        <v>33932.660666666663</v>
      </c>
      <c r="O346" s="25">
        <f t="shared" si="265"/>
        <v>11007.82546143035</v>
      </c>
      <c r="P346" s="25">
        <f t="shared" si="266"/>
        <v>22924.835205236312</v>
      </c>
      <c r="Q346" s="25">
        <f t="array" aca="1" ref="Q346" ca="1">INDEX('Isaac 401k'!L:L,MATCH('Retirement Calculator'!A346,'Isaac 401k'!N:N,0),0)</f>
        <v>3187145.363482662</v>
      </c>
      <c r="R346" s="25">
        <f t="array" aca="1" ref="R346" ca="1">INDEX('Lorri 401b'!L:L,MATCH('Retirement Calculator'!A346,'Lorri 401b'!N:N,0),0)</f>
        <v>4948616.4086771281</v>
      </c>
      <c r="S346" s="25">
        <f t="shared" ca="1" si="267"/>
        <v>8135761.7721597906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6404.7404596389215</v>
      </c>
      <c r="K347" s="25">
        <f t="shared" si="264"/>
        <v>16520.094745597391</v>
      </c>
      <c r="L347" s="25"/>
      <c r="N347" s="25">
        <f>'Combined Retirement'!$C$18/12</f>
        <v>33932.660666666663</v>
      </c>
      <c r="O347" s="25">
        <f t="shared" si="265"/>
        <v>11007.82546143035</v>
      </c>
      <c r="P347" s="25">
        <f t="shared" si="266"/>
        <v>22924.835205236312</v>
      </c>
      <c r="Q347" s="25">
        <f t="array" aca="1" ref="Q347" ca="1">INDEX('Isaac 401k'!L:L,MATCH('Retirement Calculator'!A347,'Isaac 401k'!N:N,0),0)</f>
        <v>3193993.7089522853</v>
      </c>
      <c r="R347" s="25">
        <f t="array" aca="1" ref="R347" ca="1">INDEX('Lorri 401b'!L:L,MATCH('Retirement Calculator'!A347,'Lorri 401b'!N:N,0),0)</f>
        <v>4952646.7152395779</v>
      </c>
      <c r="S347" s="25">
        <f t="shared" ca="1" si="267"/>
        <v>8146640.4241918633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6404.7404596389215</v>
      </c>
      <c r="K348" s="25">
        <f t="shared" si="264"/>
        <v>16520.094745597391</v>
      </c>
      <c r="L348" s="25"/>
      <c r="N348" s="25">
        <f>'Combined Retirement'!$C$18/12</f>
        <v>33932.660666666663</v>
      </c>
      <c r="O348" s="25">
        <f t="shared" si="265"/>
        <v>11007.82546143035</v>
      </c>
      <c r="P348" s="25">
        <f t="shared" si="266"/>
        <v>22924.835205236312</v>
      </c>
      <c r="Q348" s="25">
        <f t="array" aca="1" ref="Q348" ca="1">INDEX('Isaac 401k'!L:L,MATCH('Retirement Calculator'!A348,'Isaac 401k'!N:N,0),0)</f>
        <v>3200870.5891946987</v>
      </c>
      <c r="R348" s="25">
        <f t="array" aca="1" ref="R348" ca="1">INDEX('Lorri 401b'!L:L,MATCH('Retirement Calculator'!A348,'Lorri 401b'!N:N,0),0)</f>
        <v>4956693.8147460381</v>
      </c>
      <c r="S348" s="25">
        <f t="shared" ca="1" si="267"/>
        <v>8157564.4039407372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6404.7404596389215</v>
      </c>
      <c r="K349" s="25">
        <f t="shared" si="264"/>
        <v>16520.094745597391</v>
      </c>
      <c r="L349" s="25"/>
      <c r="N349" s="25">
        <f>'Combined Retirement'!$C$18/12</f>
        <v>33932.660666666663</v>
      </c>
      <c r="O349" s="25">
        <f t="shared" si="265"/>
        <v>11007.82546143035</v>
      </c>
      <c r="P349" s="25">
        <f t="shared" si="266"/>
        <v>22924.835205236312</v>
      </c>
      <c r="Q349" s="25">
        <f t="array" aca="1" ref="Q349" ca="1">INDEX('Isaac 401k'!L:L,MATCH('Retirement Calculator'!A349,'Isaac 401k'!N:N,0),0)</f>
        <v>3207776.1231047888</v>
      </c>
      <c r="R349" s="25">
        <f t="array" aca="1" ref="R349" ca="1">INDEX('Lorri 401b'!L:L,MATCH('Retirement Calculator'!A349,'Lorri 401b'!N:N,0),0)</f>
        <v>4960757.7771671088</v>
      </c>
      <c r="S349" s="25">
        <f t="shared" ca="1" si="267"/>
        <v>8168533.9002718981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6404.7404596389215</v>
      </c>
      <c r="K350" s="25">
        <f t="shared" si="264"/>
        <v>16520.094745597391</v>
      </c>
      <c r="L350" s="25"/>
      <c r="N350" s="25">
        <f>'Combined Retirement'!$C$18/12</f>
        <v>33932.660666666663</v>
      </c>
      <c r="O350" s="25">
        <f t="shared" si="265"/>
        <v>11007.82546143035</v>
      </c>
      <c r="P350" s="25">
        <f t="shared" si="266"/>
        <v>22924.835205236312</v>
      </c>
      <c r="Q350" s="25">
        <f t="array" aca="1" ref="Q350" ca="1">INDEX('Isaac 401k'!L:L,MATCH('Retirement Calculator'!A350,'Isaac 401k'!N:N,0),0)</f>
        <v>3214710.430072838</v>
      </c>
      <c r="R350" s="25">
        <f t="array" aca="1" ref="R350" ca="1">INDEX('Lorri 401b'!L:L,MATCH('Retirement Calculator'!A350,'Lorri 401b'!N:N,0),0)</f>
        <v>4964838.6727649337</v>
      </c>
      <c r="S350" s="25">
        <f t="shared" ca="1" si="267"/>
        <v>8179549.1028377712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6404.7404596389215</v>
      </c>
      <c r="K351" s="25">
        <f t="shared" si="264"/>
        <v>16520.094745597391</v>
      </c>
      <c r="L351" s="25"/>
      <c r="N351" s="25">
        <f>'Combined Retirement'!$C$18/12</f>
        <v>33932.660666666663</v>
      </c>
      <c r="O351" s="25">
        <f t="shared" si="265"/>
        <v>11007.82546143035</v>
      </c>
      <c r="P351" s="25">
        <f t="shared" si="266"/>
        <v>22924.835205236312</v>
      </c>
      <c r="Q351" s="25">
        <f t="array" aca="1" ref="Q351" ca="1">INDEX('Isaac 401k'!L:L,MATCH('Retirement Calculator'!A351,'Isaac 401k'!N:N,0),0)</f>
        <v>3221673.629986587</v>
      </c>
      <c r="R351" s="25">
        <f t="array" aca="1" ref="R351" ca="1">INDEX('Lorri 401b'!L:L,MATCH('Retirement Calculator'!A351,'Lorri 401b'!N:N,0),0)</f>
        <v>4968936.5720944162</v>
      </c>
      <c r="S351" s="25">
        <f t="shared" ca="1" si="267"/>
        <v>8190610.2020810032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6404.7404596389215</v>
      </c>
      <c r="K352" s="25">
        <f t="shared" si="264"/>
        <v>16520.094745597391</v>
      </c>
      <c r="L352" s="25"/>
      <c r="N352" s="25">
        <f>'Combined Retirement'!$C$18/12</f>
        <v>33932.660666666663</v>
      </c>
      <c r="O352" s="25">
        <f t="shared" si="265"/>
        <v>11007.82546143035</v>
      </c>
      <c r="P352" s="25">
        <f t="shared" si="266"/>
        <v>22924.835205236312</v>
      </c>
      <c r="Q352" s="25">
        <f t="array" aca="1" ref="Q352" ca="1">INDEX('Isaac 401k'!L:L,MATCH('Retirement Calculator'!A352,'Isaac 401k'!N:N,0),0)</f>
        <v>3228665.8432333102</v>
      </c>
      <c r="R352" s="25">
        <f t="array" aca="1" ref="R352" ca="1">INDEX('Lorri 401b'!L:L,MATCH('Retirement Calculator'!A352,'Lorri 401b'!N:N,0),0)</f>
        <v>4973051.5460044388</v>
      </c>
      <c r="S352" s="25">
        <f t="shared" ca="1" si="267"/>
        <v>8201717.3892377485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6404.7404596389215</v>
      </c>
      <c r="K353" s="25">
        <f t="shared" si="264"/>
        <v>16520.094745597391</v>
      </c>
      <c r="L353" s="25"/>
      <c r="N353" s="25">
        <f>'Combined Retirement'!$C$18/12</f>
        <v>33932.660666666663</v>
      </c>
      <c r="O353" s="25">
        <f t="shared" si="265"/>
        <v>11007.82546143035</v>
      </c>
      <c r="P353" s="25">
        <f t="shared" si="266"/>
        <v>22924.835205236312</v>
      </c>
      <c r="Q353" s="25">
        <f t="array" aca="1" ref="Q353" ca="1">INDEX('Isaac 401k'!L:L,MATCH('Retirement Calculator'!A353,'Isaac 401k'!N:N,0),0)</f>
        <v>3235687.1907018945</v>
      </c>
      <c r="R353" s="25">
        <f t="array" aca="1" ref="R353" ca="1">INDEX('Lorri 401b'!L:L,MATCH('Retirement Calculator'!A353,'Lorri 401b'!N:N,0),0)</f>
        <v>4977183.6656390857</v>
      </c>
      <c r="S353" s="25">
        <f t="shared" ca="1" si="267"/>
        <v>8212870.8563409802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6404.7404596389215</v>
      </c>
      <c r="K354" s="25">
        <f t="shared" si="264"/>
        <v>16520.094745597391</v>
      </c>
      <c r="L354" s="25"/>
      <c r="N354" s="25">
        <f>'Combined Retirement'!$C$18/12</f>
        <v>33932.660666666663</v>
      </c>
      <c r="O354" s="25">
        <f t="shared" si="265"/>
        <v>11007.82546143035</v>
      </c>
      <c r="P354" s="25">
        <f t="shared" si="266"/>
        <v>22924.835205236312</v>
      </c>
      <c r="Q354" s="25">
        <f t="array" aca="1" ref="Q354" ca="1">INDEX('Isaac 401k'!L:L,MATCH('Retirement Calculator'!A354,'Isaac 401k'!N:N,0),0)</f>
        <v>3242737.7937849313</v>
      </c>
      <c r="R354" s="25">
        <f t="array" aca="1" ref="R354" ca="1">INDEX('Lorri 401b'!L:L,MATCH('Retirement Calculator'!A354,'Lorri 401b'!N:N,0),0)</f>
        <v>4981333.0024388777</v>
      </c>
      <c r="S354" s="25">
        <f t="shared" ca="1" si="267"/>
        <v>8224070.796223809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6404.7404596389215</v>
      </c>
      <c r="K355" s="25">
        <f t="shared" si="264"/>
        <v>16520.094745597391</v>
      </c>
      <c r="L355" s="25"/>
      <c r="N355" s="25">
        <f>'Combined Retirement'!$C$18/12</f>
        <v>33932.660666666663</v>
      </c>
      <c r="O355" s="25">
        <f t="shared" si="265"/>
        <v>11007.82546143035</v>
      </c>
      <c r="P355" s="25">
        <f t="shared" si="266"/>
        <v>22924.835205236312</v>
      </c>
      <c r="Q355" s="25">
        <f t="array" aca="1" ref="Q355" ca="1">INDEX('Isaac 401k'!L:L,MATCH('Retirement Calculator'!A355,'Isaac 401k'!N:N,0),0)</f>
        <v>3249817.7743808143</v>
      </c>
      <c r="R355" s="25">
        <f t="array" aca="1" ref="R355" ca="1">INDEX('Lorri 401b'!L:L,MATCH('Retirement Calculator'!A355,'Lorri 401b'!N:N,0),0)</f>
        <v>4985499.628142002</v>
      </c>
      <c r="S355" s="25">
        <f t="shared" ca="1" si="267"/>
        <v>8235317.4025228163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6404.7404596389215</v>
      </c>
      <c r="K356" s="25">
        <f t="shared" si="264"/>
        <v>16520.094745597391</v>
      </c>
      <c r="L356" s="25"/>
      <c r="N356" s="25">
        <f>'Combined Retirement'!$C$18/12</f>
        <v>33932.660666666663</v>
      </c>
      <c r="O356" s="25">
        <f t="shared" si="265"/>
        <v>11007.82546143035</v>
      </c>
      <c r="P356" s="25">
        <f t="shared" si="266"/>
        <v>22924.835205236312</v>
      </c>
      <c r="Q356" s="25">
        <f t="array" aca="1" ref="Q356" ca="1">INDEX('Isaac 401k'!L:L,MATCH('Retirement Calculator'!A356,'Isaac 401k'!N:N,0),0)</f>
        <v>3256927.2548958468</v>
      </c>
      <c r="R356" s="25">
        <f t="array" aca="1" ref="R356" ca="1">INDEX('Lorri 401b'!L:L,MATCH('Retirement Calculator'!A356,'Lorri 401b'!N:N,0),0)</f>
        <v>4989683.6147855558</v>
      </c>
      <c r="S356" s="25">
        <f t="shared" ca="1" si="267"/>
        <v>8246610.869681403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6404.7404596389215</v>
      </c>
      <c r="K357" s="25">
        <f t="shared" si="264"/>
        <v>16520.094745597391</v>
      </c>
      <c r="L357" s="25"/>
      <c r="N357" s="25">
        <f>'Combined Retirement'!$C$18/12</f>
        <v>33932.660666666663</v>
      </c>
      <c r="O357" s="25">
        <f t="shared" si="265"/>
        <v>11007.82546143035</v>
      </c>
      <c r="P357" s="25">
        <f t="shared" si="266"/>
        <v>22924.835205236312</v>
      </c>
      <c r="Q357" s="25">
        <f t="array" aca="1" ref="Q357" ca="1">INDEX('Isaac 401k'!L:L,MATCH('Retirement Calculator'!A357,'Isaac 401k'!N:N,0),0)</f>
        <v>3264066.3582463586</v>
      </c>
      <c r="R357" s="25">
        <f t="array" aca="1" ref="R357" ca="1">INDEX('Lorri 401b'!L:L,MATCH('Retirement Calculator'!A357,'Lorri 401b'!N:N,0),0)</f>
        <v>4993885.0347067909</v>
      </c>
      <c r="S357" s="25">
        <f t="shared" ca="1" si="267"/>
        <v>8257951.39295315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6404.7404596389215</v>
      </c>
      <c r="K358" s="25">
        <f t="shared" si="264"/>
        <v>16520.094745597391</v>
      </c>
      <c r="L358" s="25"/>
      <c r="N358" s="25">
        <f>'Combined Retirement'!$C$18/12</f>
        <v>33932.660666666663</v>
      </c>
      <c r="O358" s="25">
        <f t="shared" si="265"/>
        <v>11007.82546143035</v>
      </c>
      <c r="P358" s="25">
        <f t="shared" si="266"/>
        <v>22924.835205236312</v>
      </c>
      <c r="Q358" s="25">
        <f t="array" aca="1" ref="Q358" ca="1">INDEX('Isaac 401k'!L:L,MATCH('Retirement Calculator'!A358,'Isaac 401k'!N:N,0),0)</f>
        <v>3271235.2078608307</v>
      </c>
      <c r="R358" s="25">
        <f t="array" aca="1" ref="R358" ca="1">INDEX('Lorri 401b'!L:L,MATCH('Retirement Calculator'!A358,'Lorri 401b'!N:N,0),0)</f>
        <v>4998103.9605443645</v>
      </c>
      <c r="S358" s="25">
        <f t="shared" ca="1" si="267"/>
        <v>8269339.1684051957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6404.7404596389215</v>
      </c>
      <c r="K359" s="25">
        <f t="shared" si="264"/>
        <v>16520.094745597391</v>
      </c>
      <c r="L359" s="25"/>
      <c r="N359" s="25">
        <f>'Combined Retirement'!$C$18/12</f>
        <v>33932.660666666663</v>
      </c>
      <c r="O359" s="25">
        <f t="shared" si="265"/>
        <v>11007.82546143035</v>
      </c>
      <c r="P359" s="25">
        <f t="shared" si="266"/>
        <v>22924.835205236312</v>
      </c>
      <c r="Q359" s="25">
        <f t="array" aca="1" ref="Q359" ca="1">INDEX('Isaac 401k'!L:L,MATCH('Retirement Calculator'!A359,'Isaac 401k'!N:N,0),0)</f>
        <v>3278433.92768203</v>
      </c>
      <c r="R359" s="25">
        <f t="array" aca="1" ref="R359" ca="1">INDEX('Lorri 401b'!L:L,MATCH('Retirement Calculator'!A359,'Lorri 401b'!N:N,0),0)</f>
        <v>5002340.4652395947</v>
      </c>
      <c r="S359" s="25">
        <f t="shared" ca="1" si="267"/>
        <v>8280774.3929216247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6404.7404596389215</v>
      </c>
      <c r="K360" s="25">
        <f t="shared" si="264"/>
        <v>16520.094745597391</v>
      </c>
      <c r="L360" s="25"/>
      <c r="N360" s="25">
        <f>'Combined Retirement'!$C$18/12</f>
        <v>33932.660666666663</v>
      </c>
      <c r="O360" s="25">
        <f t="shared" si="265"/>
        <v>11007.82546143035</v>
      </c>
      <c r="P360" s="25">
        <f t="shared" si="266"/>
        <v>22924.835205236312</v>
      </c>
      <c r="Q360" s="25">
        <f t="array" aca="1" ref="Q360" ca="1">INDEX('Isaac 401k'!L:L,MATCH('Retirement Calculator'!A360,'Isaac 401k'!N:N,0),0)</f>
        <v>3285662.642169151</v>
      </c>
      <c r="R360" s="25">
        <f t="array" aca="1" ref="R360" ca="1">INDEX('Lorri 401b'!L:L,MATCH('Retirement Calculator'!A360,'Lorri 401b'!N:N,0),0)</f>
        <v>5006594.6220377218</v>
      </c>
      <c r="S360" s="25">
        <f t="shared" ca="1" si="267"/>
        <v>8292257.2642068733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6404.7404596389215</v>
      </c>
      <c r="K361" s="25">
        <f t="shared" si="264"/>
        <v>16520.094745597391</v>
      </c>
      <c r="L361" s="25"/>
      <c r="N361" s="25">
        <f>'Combined Retirement'!$C$18/12</f>
        <v>33932.660666666663</v>
      </c>
      <c r="O361" s="25">
        <f t="shared" si="265"/>
        <v>11007.82546143035</v>
      </c>
      <c r="P361" s="25">
        <f t="shared" si="266"/>
        <v>22924.835205236312</v>
      </c>
      <c r="Q361" s="25">
        <f t="array" aca="1" ref="Q361" ca="1">INDEX('Isaac 401k'!L:L,MATCH('Retirement Calculator'!A361,'Isaac 401k'!N:N,0),0)</f>
        <v>3292921.4762999681</v>
      </c>
      <c r="R361" s="25">
        <f t="array" aca="1" ref="R361" ca="1">INDEX('Lorri 401b'!L:L,MATCH('Retirement Calculator'!A361,'Lorri 401b'!N:N,0),0)</f>
        <v>5010866.5044891741</v>
      </c>
      <c r="S361" s="25">
        <f t="shared" ca="1" si="267"/>
        <v>8303787.9807891417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6404.7404596389215</v>
      </c>
      <c r="K362" s="25">
        <f t="shared" si="264"/>
        <v>16520.094745597391</v>
      </c>
      <c r="L362" s="25"/>
      <c r="N362" s="25">
        <f>'Combined Retirement'!$C$18/12</f>
        <v>33932.660666666663</v>
      </c>
      <c r="O362" s="25">
        <f t="shared" si="265"/>
        <v>11007.82546143035</v>
      </c>
      <c r="P362" s="25">
        <f t="shared" si="266"/>
        <v>22924.835205236312</v>
      </c>
      <c r="Q362" s="25">
        <f t="array" aca="1" ref="Q362" ca="1">INDEX('Isaac 401k'!L:L,MATCH('Retirement Calculator'!A362,'Isaac 401k'!N:N,0),0)</f>
        <v>3300210.5555729968</v>
      </c>
      <c r="R362" s="25">
        <f t="array" aca="1" ref="R362" ca="1">INDEX('Lorri 401b'!L:L,MATCH('Retirement Calculator'!A362,'Lorri 401b'!N:N,0),0)</f>
        <v>5015156.1864508409</v>
      </c>
      <c r="S362" s="25">
        <f t="shared" ca="1" si="267"/>
        <v>8315366.7420238378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6404.7404596389215</v>
      </c>
      <c r="K363" s="25">
        <f t="shared" si="264"/>
        <v>16520.094745597391</v>
      </c>
      <c r="L363" s="25"/>
      <c r="N363" s="25">
        <f>'Combined Retirement'!$C$18/12</f>
        <v>33932.660666666663</v>
      </c>
      <c r="O363" s="25">
        <f t="shared" si="265"/>
        <v>11007.82546143035</v>
      </c>
      <c r="P363" s="25">
        <f t="shared" si="266"/>
        <v>22924.835205236312</v>
      </c>
      <c r="Q363" s="25">
        <f t="array" aca="1" ref="Q363" ca="1">INDEX('Isaac 401k'!L:L,MATCH('Retirement Calculator'!A363,'Isaac 401k'!N:N,0),0)</f>
        <v>3307530.0060096635</v>
      </c>
      <c r="R363" s="25">
        <f t="array" aca="1" ref="R363" ca="1">INDEX('Lorri 401b'!L:L,MATCH('Retirement Calculator'!A363,'Lorri 401b'!N:N,0),0)</f>
        <v>5019463.7420873484</v>
      </c>
      <c r="S363" s="25">
        <f t="shared" ca="1" si="267"/>
        <v>8326993.7480970118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6404.7404596389215</v>
      </c>
      <c r="K364" s="25">
        <f t="shared" si="264"/>
        <v>16520.094745597391</v>
      </c>
      <c r="L364" s="25"/>
      <c r="N364" s="25">
        <f>'Combined Retirement'!$C$18/12</f>
        <v>33932.660666666663</v>
      </c>
      <c r="O364" s="25">
        <f t="shared" si="265"/>
        <v>11007.82546143035</v>
      </c>
      <c r="P364" s="25">
        <f t="shared" si="266"/>
        <v>22924.835205236312</v>
      </c>
      <c r="Q364" s="25">
        <f t="array" aca="1" ref="Q364" ca="1">INDEX('Isaac 401k'!L:L,MATCH('Retirement Calculator'!A364,'Isaac 401k'!N:N,0),0)</f>
        <v>3314879.9541564826</v>
      </c>
      <c r="R364" s="25">
        <f t="array" aca="1" ref="R364" ca="1">INDEX('Lorri 401b'!L:L,MATCH('Retirement Calculator'!A364,'Lorri 401b'!N:N,0),0)</f>
        <v>5023789.2458723411</v>
      </c>
      <c r="S364" s="25">
        <f t="shared" ca="1" si="267"/>
        <v>8338669.2000288237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6404.7404596389215</v>
      </c>
      <c r="K365" s="25">
        <f t="shared" si="264"/>
        <v>16520.094745597391</v>
      </c>
      <c r="L365" s="25"/>
      <c r="N365" s="25">
        <f>'Combined Retirement'!$C$18/12</f>
        <v>33932.660666666663</v>
      </c>
      <c r="O365" s="25">
        <f t="shared" si="265"/>
        <v>11007.82546143035</v>
      </c>
      <c r="P365" s="25">
        <f t="shared" si="266"/>
        <v>22924.835205236312</v>
      </c>
      <c r="Q365" s="25">
        <f t="array" aca="1" ref="Q365" ca="1">INDEX('Isaac 401k'!L:L,MATCH('Retirement Calculator'!A365,'Isaac 401k'!N:N,0),0)</f>
        <v>3322260.527087247</v>
      </c>
      <c r="R365" s="25">
        <f t="array" aca="1" ref="R365" ca="1">INDEX('Lorri 401b'!L:L,MATCH('Retirement Calculator'!A365,'Lorri 401b'!N:N,0),0)</f>
        <v>5028132.7725897711</v>
      </c>
      <c r="S365" s="25">
        <f t="shared" ca="1" si="267"/>
        <v>8350393.2996770181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6404.7404596389215</v>
      </c>
      <c r="K366" s="25">
        <f t="shared" si="264"/>
        <v>16520.094745597391</v>
      </c>
      <c r="L366" s="25"/>
      <c r="N366" s="25">
        <f>'Combined Retirement'!$C$18/12</f>
        <v>33932.660666666663</v>
      </c>
      <c r="O366" s="25">
        <f t="shared" si="265"/>
        <v>11007.82546143035</v>
      </c>
      <c r="P366" s="25">
        <f t="shared" si="266"/>
        <v>22924.835205236312</v>
      </c>
      <c r="Q366" s="25">
        <f t="array" aca="1" ref="Q366" ca="1">INDEX('Isaac 401k'!L:L,MATCH('Retirement Calculator'!A366,'Isaac 401k'!N:N,0),0)</f>
        <v>3329671.8524052231</v>
      </c>
      <c r="R366" s="25">
        <f t="array" aca="1" ref="R366" ca="1">INDEX('Lorri 401b'!L:L,MATCH('Retirement Calculator'!A366,'Lorri 401b'!N:N,0),0)</f>
        <v>5032494.3973351903</v>
      </c>
      <c r="S366" s="25">
        <f t="shared" ca="1" si="267"/>
        <v>8362166.2497404134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6404.7404596389215</v>
      </c>
      <c r="K367" s="25">
        <f t="shared" si="264"/>
        <v>16520.094745597391</v>
      </c>
      <c r="L367" s="25"/>
      <c r="N367" s="25">
        <f>'Combined Retirement'!$C$18/12</f>
        <v>33932.660666666663</v>
      </c>
      <c r="O367" s="25">
        <f t="shared" si="265"/>
        <v>11007.82546143035</v>
      </c>
      <c r="P367" s="25">
        <f t="shared" si="266"/>
        <v>22924.835205236312</v>
      </c>
      <c r="Q367" s="25">
        <f t="array" aca="1" ref="Q367" ca="1">INDEX('Isaac 401k'!L:L,MATCH('Retirement Calculator'!A367,'Isaac 401k'!N:N,0),0)</f>
        <v>3337114.0582453571</v>
      </c>
      <c r="R367" s="25">
        <f t="array" aca="1" ref="R367" ca="1">INDEX('Lorri 401b'!L:L,MATCH('Retirement Calculator'!A367,'Lorri 401b'!N:N,0),0)</f>
        <v>5036874.1955170492</v>
      </c>
      <c r="S367" s="25">
        <f t="shared" ca="1" si="267"/>
        <v>8373988.2537624063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6404.7404596389215</v>
      </c>
      <c r="K368" s="25">
        <f t="shared" si="264"/>
        <v>16520.094745597391</v>
      </c>
      <c r="L368" s="25"/>
      <c r="N368" s="25">
        <f>'Combined Retirement'!$C$18/12</f>
        <v>33932.660666666663</v>
      </c>
      <c r="O368" s="25">
        <f t="shared" si="265"/>
        <v>11007.82546143035</v>
      </c>
      <c r="P368" s="25">
        <f t="shared" si="266"/>
        <v>22924.835205236312</v>
      </c>
      <c r="Q368" s="25">
        <f t="array" aca="1" ref="Q368" ca="1">INDEX('Isaac 401k'!L:L,MATCH('Retirement Calculator'!A368,'Isaac 401k'!N:N,0),0)</f>
        <v>3344587.273276492</v>
      </c>
      <c r="R368" s="25">
        <f t="array" aca="1" ref="R368" ca="1">INDEX('Lorri 401b'!L:L,MATCH('Retirement Calculator'!A368,'Lorri 401b'!N:N,0),0)</f>
        <v>5041272.2428579992</v>
      </c>
      <c r="S368" s="25">
        <f t="shared" ca="1" si="267"/>
        <v>8385859.5161344912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6404.7404596389215</v>
      </c>
      <c r="K369" s="25">
        <f t="shared" si="264"/>
        <v>16520.094745597391</v>
      </c>
      <c r="L369" s="25"/>
      <c r="N369" s="25">
        <f>'Combined Retirement'!$C$18/12</f>
        <v>33932.660666666663</v>
      </c>
      <c r="O369" s="25">
        <f t="shared" si="265"/>
        <v>11007.82546143035</v>
      </c>
      <c r="P369" s="25">
        <f t="shared" si="266"/>
        <v>22924.835205236312</v>
      </c>
      <c r="Q369" s="25">
        <f t="array" aca="1" ref="Q369" ca="1">INDEX('Isaac 401k'!L:L,MATCH('Retirement Calculator'!A369,'Isaac 401k'!N:N,0),0)</f>
        <v>3352091.6267035897</v>
      </c>
      <c r="R369" s="25">
        <f t="array" aca="1" ref="R369" ca="1">INDEX('Lorri 401b'!L:L,MATCH('Retirement Calculator'!A369,'Lorri 401b'!N:N,0),0)</f>
        <v>5045688.6153962035</v>
      </c>
      <c r="S369" s="25">
        <f t="shared" ca="1" si="267"/>
        <v>8397780.2420997936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6404.7404596389215</v>
      </c>
      <c r="K370" s="25">
        <f t="shared" si="264"/>
        <v>16520.094745597391</v>
      </c>
      <c r="L370" s="25"/>
      <c r="N370" s="25">
        <f>'Combined Retirement'!$C$18/12</f>
        <v>33932.660666666663</v>
      </c>
      <c r="O370" s="25">
        <f t="shared" si="265"/>
        <v>11007.82546143035</v>
      </c>
      <c r="P370" s="25">
        <f t="shared" si="266"/>
        <v>22924.835205236312</v>
      </c>
      <c r="Q370" s="25">
        <f t="array" aca="1" ref="Q370" ca="1">INDEX('Isaac 401k'!L:L,MATCH('Retirement Calculator'!A370,'Isaac 401k'!N:N,0),0)</f>
        <v>3359627.2482699668</v>
      </c>
      <c r="R370" s="25">
        <f t="array" aca="1" ref="R370" ca="1">INDEX('Lorri 401b'!L:L,MATCH('Retirement Calculator'!A370,'Lorri 401b'!N:N,0),0)</f>
        <v>5050123.38948665</v>
      </c>
      <c r="S370" s="25">
        <f t="shared" ca="1" si="267"/>
        <v>8409750.6377566159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6404.7404596389215</v>
      </c>
      <c r="K371" s="25">
        <f t="shared" si="264"/>
        <v>16520.094745597391</v>
      </c>
      <c r="L371" s="25"/>
      <c r="N371" s="25">
        <f>'Combined Retirement'!$C$18/12</f>
        <v>33932.660666666663</v>
      </c>
      <c r="O371" s="25">
        <f t="shared" si="265"/>
        <v>11007.82546143035</v>
      </c>
      <c r="P371" s="25">
        <f t="shared" si="266"/>
        <v>22924.835205236312</v>
      </c>
      <c r="Q371" s="25">
        <f t="array" aca="1" ref="Q371" ca="1">INDEX('Isaac 401k'!L:L,MATCH('Retirement Calculator'!A371,'Isaac 401k'!N:N,0),0)</f>
        <v>3367194.2682595374</v>
      </c>
      <c r="R371" s="25">
        <f t="array" aca="1" ref="R371" ca="1">INDEX('Lorri 401b'!L:L,MATCH('Retirement Calculator'!A371,'Lorri 401b'!N:N,0),0)</f>
        <v>5054576.641802473</v>
      </c>
      <c r="S371" s="25">
        <f t="shared" ca="1" si="267"/>
        <v>8421770.9100620113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6404.7404596389215</v>
      </c>
      <c r="K372" s="25">
        <f t="shared" si="264"/>
        <v>16520.094745597391</v>
      </c>
      <c r="L372" s="25"/>
      <c r="N372" s="25">
        <f>'Combined Retirement'!$C$18/12</f>
        <v>33932.660666666663</v>
      </c>
      <c r="O372" s="25">
        <f t="shared" si="265"/>
        <v>11007.82546143035</v>
      </c>
      <c r="P372" s="25">
        <f t="shared" si="266"/>
        <v>22924.835205236312</v>
      </c>
      <c r="Q372" s="25">
        <f t="array" aca="1" ref="Q372" ca="1">INDEX('Isaac 401k'!L:L,MATCH('Retirement Calculator'!A372,'Isaac 401k'!N:N,0),0)</f>
        <v>3374792.8174990644</v>
      </c>
      <c r="R372" s="25">
        <f t="array" aca="1" ref="R372" ca="1">INDEX('Lorri 401b'!L:L,MATCH('Retirement Calculator'!A372,'Lorri 401b'!N:N,0),0)</f>
        <v>5059048.4493362792</v>
      </c>
      <c r="S372" s="25">
        <f t="shared" ca="1" si="267"/>
        <v>8433841.2668353431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6404.7404596389215</v>
      </c>
      <c r="K373" s="25">
        <f t="shared" si="264"/>
        <v>16520.094745597391</v>
      </c>
      <c r="L373" s="25"/>
      <c r="N373" s="25">
        <f>'Combined Retirement'!$C$18/12</f>
        <v>33932.660666666663</v>
      </c>
      <c r="O373" s="25">
        <f t="shared" si="265"/>
        <v>11007.82546143035</v>
      </c>
      <c r="P373" s="25">
        <f t="shared" si="266"/>
        <v>22924.835205236312</v>
      </c>
      <c r="Q373" s="25">
        <f t="array" aca="1" ref="Q373" ca="1">INDEX('Isaac 401k'!L:L,MATCH('Retirement Calculator'!A373,'Isaac 401k'!N:N,0),0)</f>
        <v>3382423.027360423</v>
      </c>
      <c r="R373" s="25">
        <f t="array" aca="1" ref="R373" ca="1">INDEX('Lorri 401b'!L:L,MATCH('Retirement Calculator'!A373,'Lorri 401b'!N:N,0),0)</f>
        <v>5063538.8894014759</v>
      </c>
      <c r="S373" s="25">
        <f t="shared" ca="1" si="267"/>
        <v>8445961.9167618994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6404.7404596389215</v>
      </c>
      <c r="K374" s="25">
        <f t="shared" si="264"/>
        <v>16520.094745597391</v>
      </c>
      <c r="L374" s="25"/>
      <c r="N374" s="25">
        <f>'Combined Retirement'!$C$18/12</f>
        <v>33932.660666666663</v>
      </c>
      <c r="O374" s="25">
        <f t="shared" si="265"/>
        <v>11007.82546143035</v>
      </c>
      <c r="P374" s="25">
        <f t="shared" si="266"/>
        <v>22924.835205236312</v>
      </c>
      <c r="Q374" s="25">
        <f t="array" aca="1" ref="Q374" ca="1">INDEX('Isaac 401k'!L:L,MATCH('Retirement Calculator'!A374,'Isaac 401k'!N:N,0),0)</f>
        <v>3390085.0297628706</v>
      </c>
      <c r="R374" s="25">
        <f t="array" aca="1" ref="R374" ca="1">INDEX('Lorri 401b'!L:L,MATCH('Retirement Calculator'!A374,'Lorri 401b'!N:N,0),0)</f>
        <v>5068048.0396336112</v>
      </c>
      <c r="S374" s="25">
        <f t="shared" ca="1" si="267"/>
        <v>8458133.0693964809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6404.7404596389215</v>
      </c>
      <c r="K375" s="25">
        <f t="shared" si="264"/>
        <v>16520.094745597391</v>
      </c>
      <c r="L375" s="25"/>
      <c r="N375" s="25">
        <f>'Combined Retirement'!$C$18/12</f>
        <v>33932.660666666663</v>
      </c>
      <c r="O375" s="25">
        <f t="shared" si="265"/>
        <v>11007.82546143035</v>
      </c>
      <c r="P375" s="25">
        <f t="shared" si="266"/>
        <v>22924.835205236312</v>
      </c>
      <c r="Q375" s="25">
        <f t="array" aca="1" ref="Q375" ca="1">INDEX('Isaac 401k'!L:L,MATCH('Retirement Calculator'!A375,'Isaac 401k'!N:N,0),0)</f>
        <v>3397778.9571753284</v>
      </c>
      <c r="R375" s="25">
        <f t="array" aca="1" ref="R375" ca="1">INDEX('Lorri 401b'!L:L,MATCH('Retirement Calculator'!A375,'Lorri 401b'!N:N,0),0)</f>
        <v>5072575.9779917132</v>
      </c>
      <c r="S375" s="25">
        <f t="shared" ca="1" si="267"/>
        <v>8470354.9351670407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6404.7404596389215</v>
      </c>
      <c r="K376" s="25">
        <f t="shared" si="264"/>
        <v>16520.094745597391</v>
      </c>
      <c r="L376" s="25"/>
      <c r="N376" s="25">
        <f>'Combined Retirement'!$C$18/12</f>
        <v>33932.660666666663</v>
      </c>
      <c r="O376" s="25">
        <f t="shared" si="265"/>
        <v>11007.82546143035</v>
      </c>
      <c r="P376" s="25">
        <f t="shared" si="266"/>
        <v>22924.835205236312</v>
      </c>
      <c r="Q376" s="25">
        <f t="array" aca="1" ref="Q376" ca="1">INDEX('Isaac 401k'!L:L,MATCH('Retirement Calculator'!A376,'Isaac 401k'!N:N,0),0)</f>
        <v>3405504.9426186713</v>
      </c>
      <c r="R376" s="25">
        <f t="array" aca="1" ref="R376" ca="1">INDEX('Lorri 401b'!L:L,MATCH('Retirement Calculator'!A376,'Lorri 401b'!N:N,0),0)</f>
        <v>5077122.7827596413</v>
      </c>
      <c r="S376" s="25">
        <f t="shared" ca="1" si="267"/>
        <v>8482627.7253783122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6404.7404596389215</v>
      </c>
      <c r="K377" s="25">
        <f t="shared" si="264"/>
        <v>16520.094745597391</v>
      </c>
      <c r="L377" s="25"/>
      <c r="N377" s="25">
        <f>'Combined Retirement'!$C$18/12</f>
        <v>33932.660666666663</v>
      </c>
      <c r="O377" s="25">
        <f t="shared" si="265"/>
        <v>11007.82546143035</v>
      </c>
      <c r="P377" s="25">
        <f t="shared" si="266"/>
        <v>22924.835205236312</v>
      </c>
      <c r="Q377" s="25">
        <f t="array" aca="1" ref="Q377" ca="1">INDEX('Isaac 401k'!L:L,MATCH('Retirement Calculator'!A377,'Isaac 401k'!N:N,0),0)</f>
        <v>3413263.1196680283</v>
      </c>
      <c r="R377" s="25">
        <f t="array" aca="1" ref="R377" ca="1">INDEX('Lorri 401b'!L:L,MATCH('Retirement Calculator'!A377,'Lorri 401b'!N:N,0),0)</f>
        <v>5081688.5325474357</v>
      </c>
      <c r="S377" s="25">
        <f t="shared" ca="1" si="267"/>
        <v>8494951.652215464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6404.7404596389215</v>
      </c>
      <c r="K378" s="25">
        <f t="shared" si="264"/>
        <v>16520.094745597391</v>
      </c>
      <c r="L378" s="25"/>
      <c r="N378" s="25">
        <f>'Combined Retirement'!$C$18/12</f>
        <v>33932.660666666663</v>
      </c>
      <c r="O378" s="25">
        <f t="shared" si="265"/>
        <v>11007.82546143035</v>
      </c>
      <c r="P378" s="25">
        <f t="shared" si="266"/>
        <v>22924.835205236312</v>
      </c>
      <c r="Q378" s="25">
        <f t="array" aca="1" ref="Q378" ca="1">INDEX('Isaac 401k'!L:L,MATCH('Retirement Calculator'!A378,'Isaac 401k'!N:N,0),0)</f>
        <v>3421053.6224550908</v>
      </c>
      <c r="R378" s="25">
        <f t="array" aca="1" ref="R378" ca="1">INDEX('Lorri 401b'!L:L,MATCH('Retirement Calculator'!A378,'Lorri 401b'!N:N,0),0)</f>
        <v>5086273.3062926792</v>
      </c>
      <c r="S378" s="25">
        <f t="shared" ca="1" si="267"/>
        <v>8507326.9287477694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6404.7404596389215</v>
      </c>
      <c r="K379" s="25">
        <f t="shared" si="264"/>
        <v>16520.094745597391</v>
      </c>
      <c r="L379" s="25"/>
      <c r="N379" s="25">
        <f>'Combined Retirement'!$C$18/12</f>
        <v>33932.660666666663</v>
      </c>
      <c r="O379" s="25">
        <f t="shared" si="265"/>
        <v>11007.82546143035</v>
      </c>
      <c r="P379" s="25">
        <f t="shared" si="266"/>
        <v>22924.835205236312</v>
      </c>
      <c r="Q379" s="25">
        <f t="array" aca="1" ref="Q379" ca="1">INDEX('Isaac 401k'!L:L,MATCH('Retirement Calculator'!A379,'Isaac 401k'!N:N,0),0)</f>
        <v>3428876.5856704325</v>
      </c>
      <c r="R379" s="25">
        <f t="array" aca="1" ref="R379" ca="1">INDEX('Lorri 401b'!L:L,MATCH('Retirement Calculator'!A379,'Lorri 401b'!N:N,0),0)</f>
        <v>5090877.1832618611</v>
      </c>
      <c r="S379" s="25">
        <f t="shared" ca="1" si="267"/>
        <v>8519753.7689322941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6404.7404596389215</v>
      </c>
      <c r="K380" s="25">
        <f t="shared" si="264"/>
        <v>16520.094745597391</v>
      </c>
      <c r="L380" s="25"/>
      <c r="N380" s="25">
        <f>'Combined Retirement'!$C$18/12</f>
        <v>33932.660666666663</v>
      </c>
      <c r="O380" s="25">
        <f t="shared" si="265"/>
        <v>11007.82546143035</v>
      </c>
      <c r="P380" s="25">
        <f t="shared" si="266"/>
        <v>22924.835205236312</v>
      </c>
      <c r="Q380" s="25">
        <f t="array" aca="1" ref="Q380" ca="1">INDEX('Isaac 401k'!L:L,MATCH('Retirement Calculator'!A380,'Isaac 401k'!N:N,0),0)</f>
        <v>3436732.1445658384</v>
      </c>
      <c r="R380" s="25">
        <f t="array" aca="1" ref="R380" ca="1">INDEX('Lorri 401b'!L:L,MATCH('Retirement Calculator'!A380,'Lorri 401b'!N:N,0),0)</f>
        <v>5095500.2430517478</v>
      </c>
      <c r="S380" s="25">
        <f t="shared" ca="1" si="267"/>
        <v>8532232.3876175862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6404.7404596389215</v>
      </c>
      <c r="K381" s="25">
        <f t="shared" si="264"/>
        <v>16520.094745597391</v>
      </c>
      <c r="L381" s="25"/>
      <c r="N381" s="25">
        <f>'Combined Retirement'!$C$18/12</f>
        <v>33932.660666666663</v>
      </c>
      <c r="O381" s="25">
        <f t="shared" si="265"/>
        <v>11007.82546143035</v>
      </c>
      <c r="P381" s="25">
        <f t="shared" si="266"/>
        <v>22924.835205236312</v>
      </c>
      <c r="Q381" s="25">
        <f t="array" aca="1" ref="Q381" ca="1">INDEX('Isaac 401k'!L:L,MATCH('Retirement Calculator'!A381,'Isaac 401k'!N:N,0),0)</f>
        <v>3444620.4349566419</v>
      </c>
      <c r="R381" s="25">
        <f t="array" aca="1" ref="R381" ca="1">INDEX('Lorri 401b'!L:L,MATCH('Retirement Calculator'!A381,'Lorri 401b'!N:N,0),0)</f>
        <v>5100142.5655907588</v>
      </c>
      <c r="S381" s="25">
        <f t="shared" ca="1" si="267"/>
        <v>8544763.0005474016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6404.7404596389215</v>
      </c>
      <c r="K382" s="25">
        <f t="shared" si="264"/>
        <v>16520.094745597391</v>
      </c>
      <c r="L382" s="25"/>
      <c r="N382" s="25">
        <f>'Combined Retirement'!$C$18/12</f>
        <v>33932.660666666663</v>
      </c>
      <c r="O382" s="25">
        <f t="shared" si="265"/>
        <v>11007.82546143035</v>
      </c>
      <c r="P382" s="25">
        <f t="shared" si="266"/>
        <v>22924.835205236312</v>
      </c>
      <c r="Q382" s="25">
        <f t="array" aca="1" ref="Q382" ca="1">INDEX('Isaac 401k'!L:L,MATCH('Retirement Calculator'!A382,'Isaac 401k'!N:N,0),0)</f>
        <v>3452541.5932240738</v>
      </c>
      <c r="R382" s="25">
        <f t="array" aca="1" ref="R382" ca="1">INDEX('Lorri 401b'!L:L,MATCH('Retirement Calculator'!A382,'Lorri 401b'!N:N,0),0)</f>
        <v>5104804.2311403491</v>
      </c>
      <c r="S382" s="25">
        <f t="shared" ca="1" si="267"/>
        <v>8557345.8243644238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6404.7404596389215</v>
      </c>
      <c r="K383" s="25">
        <f t="shared" si="264"/>
        <v>16520.094745597391</v>
      </c>
      <c r="L383" s="25"/>
      <c r="N383" s="25">
        <f>'Combined Retirement'!$C$18/12</f>
        <v>33932.660666666663</v>
      </c>
      <c r="O383" s="25">
        <f t="shared" si="265"/>
        <v>11007.82546143035</v>
      </c>
      <c r="P383" s="25">
        <f t="shared" si="266"/>
        <v>22924.835205236312</v>
      </c>
      <c r="Q383" s="25">
        <f t="array" aca="1" ref="Q383" ca="1">INDEX('Isaac 401k'!L:L,MATCH('Retirement Calculator'!A383,'Isaac 401k'!N:N,0),0)</f>
        <v>3460495.7563176197</v>
      </c>
      <c r="R383" s="25">
        <f t="array" aca="1" ref="R383" ca="1">INDEX('Lorri 401b'!L:L,MATCH('Retirement Calculator'!A383,'Lorri 401b'!N:N,0),0)</f>
        <v>5109485.3202963965</v>
      </c>
      <c r="S383" s="25">
        <f t="shared" ca="1" si="267"/>
        <v>8569981.0766140167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6404.7404596389215</v>
      </c>
      <c r="K384" s="25">
        <f t="shared" si="264"/>
        <v>16520.094745597391</v>
      </c>
      <c r="L384" s="25"/>
      <c r="N384" s="25">
        <f>'Combined Retirement'!$C$18/12</f>
        <v>33932.660666666663</v>
      </c>
      <c r="O384" s="25">
        <f t="shared" si="265"/>
        <v>11007.82546143035</v>
      </c>
      <c r="P384" s="25">
        <f t="shared" si="266"/>
        <v>22924.835205236312</v>
      </c>
      <c r="Q384" s="25">
        <f t="array" aca="1" ref="Q384" ca="1">INDEX('Isaac 401k'!L:L,MATCH('Retirement Calculator'!A384,'Isaac 401k'!N:N,0),0)</f>
        <v>3468483.061757389</v>
      </c>
      <c r="R384" s="25">
        <f t="array" aca="1" ref="R384" ca="1">INDEX('Lorri 401b'!L:L,MATCH('Retirement Calculator'!A384,'Lorri 401b'!N:N,0),0)</f>
        <v>5114185.9139905935</v>
      </c>
      <c r="S384" s="25">
        <f t="shared" ca="1" si="267"/>
        <v>8582668.975747982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6404.7404596389215</v>
      </c>
      <c r="K385" s="25">
        <f t="shared" si="264"/>
        <v>16520.094745597391</v>
      </c>
      <c r="L385" s="25"/>
      <c r="N385" s="25">
        <f>'Combined Retirement'!$C$18/12</f>
        <v>33932.660666666663</v>
      </c>
      <c r="O385" s="25">
        <f t="shared" si="265"/>
        <v>11007.82546143035</v>
      </c>
      <c r="P385" s="25">
        <f t="shared" si="266"/>
        <v>22924.835205236312</v>
      </c>
      <c r="Q385" s="25">
        <f t="array" aca="1" ref="Q385" ca="1">INDEX('Isaac 401k'!L:L,MATCH('Retirement Calculator'!A385,'Isaac 401k'!N:N,0),0)</f>
        <v>3476503.6476364904</v>
      </c>
      <c r="R385" s="25">
        <f t="array" aca="1" ref="R385" ca="1">INDEX('Lorri 401b'!L:L,MATCH('Retirement Calculator'!A385,'Lorri 401b'!N:N,0),0)</f>
        <v>5118906.0934918495</v>
      </c>
      <c r="S385" s="25">
        <f t="shared" ca="1" si="267"/>
        <v>8595409.7411283404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6404.7404596389215</v>
      </c>
      <c r="K386" s="25">
        <f t="shared" si="264"/>
        <v>16520.094745597391</v>
      </c>
      <c r="L386" s="25"/>
      <c r="N386" s="25">
        <f>'Combined Retirement'!$C$18/12</f>
        <v>33932.660666666663</v>
      </c>
      <c r="O386" s="25">
        <f t="shared" si="265"/>
        <v>11007.82546143035</v>
      </c>
      <c r="P386" s="25">
        <f t="shared" si="266"/>
        <v>22924.835205236312</v>
      </c>
      <c r="Q386" s="25">
        <f t="array" aca="1" ref="Q386" ca="1">INDEX('Isaac 401k'!L:L,MATCH('Retirement Calculator'!A386,'Isaac 401k'!N:N,0),0)</f>
        <v>3484557.6526234215</v>
      </c>
      <c r="R386" s="25">
        <f t="array" aca="1" ref="R386" ca="1">INDEX('Lorri 401b'!L:L,MATCH('Retirement Calculator'!A386,'Lorri 401b'!N:N,0),0)</f>
        <v>5123645.9404076943</v>
      </c>
      <c r="S386" s="25">
        <f t="shared" ca="1" si="267"/>
        <v>8608203.5930311158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6404.7404596389215</v>
      </c>
      <c r="K387" s="25">
        <f t="shared" si="264"/>
        <v>16520.094745597391</v>
      </c>
      <c r="L387" s="25"/>
      <c r="N387" s="25">
        <f>'Combined Retirement'!$C$18/12</f>
        <v>33932.660666666663</v>
      </c>
      <c r="O387" s="25">
        <f t="shared" si="265"/>
        <v>11007.82546143035</v>
      </c>
      <c r="P387" s="25">
        <f t="shared" si="266"/>
        <v>22924.835205236312</v>
      </c>
      <c r="Q387" s="25">
        <f t="array" aca="1" ref="Q387" ca="1">INDEX('Isaac 401k'!L:L,MATCH('Retirement Calculator'!A387,'Isaac 401k'!N:N,0),0)</f>
        <v>3492645.2159644649</v>
      </c>
      <c r="R387" s="25">
        <f t="array" aca="1" ref="R387" ca="1">INDEX('Lorri 401b'!L:L,MATCH('Retirement Calculator'!A387,'Lorri 401b'!N:N,0),0)</f>
        <v>5128405.5366856884</v>
      </c>
      <c r="S387" s="25">
        <f t="shared" ca="1" si="267"/>
        <v>8621050.7526501529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6404.7404596389215</v>
      </c>
      <c r="K388" s="25">
        <f t="shared" si="264"/>
        <v>16520.094745597391</v>
      </c>
      <c r="L388" s="25"/>
      <c r="N388" s="25">
        <f>'Combined Retirement'!$C$18/12</f>
        <v>33932.660666666663</v>
      </c>
      <c r="O388" s="25">
        <f t="shared" si="265"/>
        <v>11007.82546143035</v>
      </c>
      <c r="P388" s="25">
        <f t="shared" si="266"/>
        <v>22924.835205236312</v>
      </c>
      <c r="Q388" s="25">
        <f t="array" aca="1" ref="Q388" ca="1">INDEX('Isaac 401k'!L:L,MATCH('Retirement Calculator'!A388,'Isaac 401k'!N:N,0),0)</f>
        <v>3500766.4774860959</v>
      </c>
      <c r="R388" s="25">
        <f t="array" aca="1" ref="R388" ca="1">INDEX('Lorri 401b'!L:L,MATCH('Retirement Calculator'!A388,'Lorri 401b'!N:N,0),0)</f>
        <v>5133184.9646148412</v>
      </c>
      <c r="S388" s="25">
        <f t="shared" ca="1" si="267"/>
        <v>8633951.4421009365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6404.7404596389215</v>
      </c>
      <c r="K389" s="25">
        <f t="shared" si="264"/>
        <v>16520.094745597391</v>
      </c>
      <c r="L389" s="25"/>
      <c r="N389" s="25">
        <f>'Combined Retirement'!$C$18/12</f>
        <v>33932.660666666663</v>
      </c>
      <c r="O389" s="25">
        <f t="shared" si="265"/>
        <v>11007.82546143035</v>
      </c>
      <c r="P389" s="25">
        <f t="shared" si="266"/>
        <v>22924.835205236312</v>
      </c>
      <c r="Q389" s="25">
        <f t="array" aca="1" ref="Q389" ca="1">INDEX('Isaac 401k'!L:L,MATCH('Retirement Calculator'!A389,'Isaac 401k'!N:N,0),0)</f>
        <v>3508921.5775974002</v>
      </c>
      <c r="R389" s="25">
        <f t="array" aca="1" ref="R389" ca="1">INDEX('Lorri 401b'!L:L,MATCH('Retirement Calculator'!A389,'Lorri 401b'!N:N,0),0)</f>
        <v>5137984.306827032</v>
      </c>
      <c r="S389" s="25">
        <f t="shared" ca="1" si="267"/>
        <v>8646905.8844244331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6404.7404596389215</v>
      </c>
      <c r="K390" s="25">
        <f t="shared" si="264"/>
        <v>16520.094745597391</v>
      </c>
      <c r="L390" s="25"/>
      <c r="N390" s="25">
        <f>'Combined Retirement'!$C$18/12</f>
        <v>33932.660666666663</v>
      </c>
      <c r="O390" s="25">
        <f t="shared" si="265"/>
        <v>11007.82546143035</v>
      </c>
      <c r="P390" s="25">
        <f t="shared" si="266"/>
        <v>22924.835205236312</v>
      </c>
      <c r="Q390" s="25">
        <f t="array" aca="1" ref="Q390" ca="1">INDEX('Isaac 401k'!L:L,MATCH('Retirement Calculator'!A390,'Isaac 401k'!N:N,0),0)</f>
        <v>3517110.6572925015</v>
      </c>
      <c r="R390" s="25">
        <f t="array" aca="1" ref="R390" ca="1">INDEX('Lorri 401b'!L:L,MATCH('Retirement Calculator'!A390,'Lorri 401b'!N:N,0),0)</f>
        <v>5142803.6462984402</v>
      </c>
      <c r="S390" s="25">
        <f t="shared" ca="1" si="267"/>
        <v>8659914.3035909422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6404.7404596389215</v>
      </c>
      <c r="K391" s="25">
        <f t="shared" si="264"/>
        <v>16520.094745597391</v>
      </c>
      <c r="L391" s="25"/>
      <c r="N391" s="25">
        <f>'Combined Retirement'!$C$18/12</f>
        <v>33932.660666666663</v>
      </c>
      <c r="O391" s="25">
        <f t="shared" si="265"/>
        <v>11007.82546143035</v>
      </c>
      <c r="P391" s="25">
        <f t="shared" si="266"/>
        <v>22924.835205236312</v>
      </c>
      <c r="Q391" s="25">
        <f t="array" aca="1" ref="Q391" ca="1">INDEX('Isaac 401k'!L:L,MATCH('Retirement Calculator'!A391,'Isaac 401k'!N:N,0),0)</f>
        <v>3525333.8581529995</v>
      </c>
      <c r="R391" s="25">
        <f t="array" aca="1" ref="R391" ca="1">INDEX('Lorri 401b'!L:L,MATCH('Retirement Calculator'!A391,'Lorri 401b'!N:N,0),0)</f>
        <v>5147643.0663509788</v>
      </c>
      <c r="S391" s="25">
        <f t="shared" ca="1" si="267"/>
        <v>8672976.9245039783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6404.7404596389215</v>
      </c>
      <c r="K392" s="25">
        <f t="shared" si="264"/>
        <v>16520.094745597391</v>
      </c>
      <c r="L392" s="25"/>
      <c r="N392" s="25">
        <f>'Combined Retirement'!$C$18/12</f>
        <v>33932.660666666663</v>
      </c>
      <c r="O392" s="25">
        <f t="shared" si="265"/>
        <v>11007.82546143035</v>
      </c>
      <c r="P392" s="25">
        <f t="shared" si="266"/>
        <v>22924.835205236312</v>
      </c>
      <c r="Q392" s="25">
        <f t="array" aca="1" ref="Q392" ca="1">INDEX('Isaac 401k'!L:L,MATCH('Retirement Calculator'!A392,'Isaac 401k'!N:N,0),0)</f>
        <v>3533591.3223504159</v>
      </c>
      <c r="R392" s="25">
        <f t="array" aca="1" ref="R392" ca="1">INDEX('Lorri 401b'!L:L,MATCH('Retirement Calculator'!A392,'Lorri 401b'!N:N,0),0)</f>
        <v>5152502.6506537367</v>
      </c>
      <c r="S392" s="25">
        <f t="shared" ca="1" si="267"/>
        <v>8686093.973004153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6404.7404596389215</v>
      </c>
      <c r="K393" s="25">
        <f t="shared" si="264"/>
        <v>16520.094745597391</v>
      </c>
      <c r="L393" s="25"/>
      <c r="N393" s="25">
        <f>'Combined Retirement'!$C$18/12</f>
        <v>33932.660666666663</v>
      </c>
      <c r="O393" s="25">
        <f t="shared" si="265"/>
        <v>11007.82546143035</v>
      </c>
      <c r="P393" s="25">
        <f t="shared" si="266"/>
        <v>22924.835205236312</v>
      </c>
      <c r="Q393" s="25">
        <f t="array" aca="1" ref="Q393" ca="1">INDEX('Isaac 401k'!L:L,MATCH('Retirement Calculator'!A393,'Isaac 401k'!N:N,0),0)</f>
        <v>3541883.1926486548</v>
      </c>
      <c r="R393" s="25">
        <f t="array" aca="1" ref="R393" ca="1">INDEX('Lorri 401b'!L:L,MATCH('Retirement Calculator'!A393,'Lorri 401b'!N:N,0),0)</f>
        <v>5157382.4832244227</v>
      </c>
      <c r="S393" s="25">
        <f t="shared" ca="1" si="267"/>
        <v>8699265.6758730784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6404.7404596389215</v>
      </c>
      <c r="K394" s="25">
        <f t="shared" si="264"/>
        <v>16520.094745597391</v>
      </c>
      <c r="L394" s="25"/>
      <c r="N394" s="25">
        <f>'Combined Retirement'!$C$18/12</f>
        <v>33932.660666666663</v>
      </c>
      <c r="O394" s="25">
        <f t="shared" si="265"/>
        <v>11007.82546143035</v>
      </c>
      <c r="P394" s="25">
        <f t="shared" si="266"/>
        <v>22924.835205236312</v>
      </c>
      <c r="Q394" s="25">
        <f t="array" aca="1" ref="Q394" ca="1">INDEX('Isaac 401k'!L:L,MATCH('Retirement Calculator'!A394,'Isaac 401k'!N:N,0),0)</f>
        <v>3550209.6124064699</v>
      </c>
      <c r="R394" s="25">
        <f t="array" aca="1" ref="R394" ca="1">INDEX('Lorri 401b'!L:L,MATCH('Retirement Calculator'!A394,'Lorri 401b'!N:N,0),0)</f>
        <v>5162282.6484308196</v>
      </c>
      <c r="S394" s="25">
        <f t="shared" ca="1" si="267"/>
        <v>8712492.2608372904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6404.7404596389215</v>
      </c>
      <c r="K395" s="25">
        <f t="shared" si="264"/>
        <v>16520.094745597391</v>
      </c>
      <c r="L395" s="25"/>
      <c r="N395" s="25">
        <f>'Combined Retirement'!$C$18/12</f>
        <v>33932.660666666663</v>
      </c>
      <c r="O395" s="25">
        <f t="shared" si="265"/>
        <v>11007.82546143035</v>
      </c>
      <c r="P395" s="25">
        <f t="shared" si="266"/>
        <v>22924.835205236312</v>
      </c>
      <c r="Q395" s="25">
        <f t="array" aca="1" ref="Q395" ca="1">INDEX('Isaac 401k'!L:L,MATCH('Retirement Calculator'!A395,'Isaac 401k'!N:N,0),0)</f>
        <v>3558570.7255799426</v>
      </c>
      <c r="R395" s="25">
        <f t="array" aca="1" ref="R395" ca="1">INDEX('Lorri 401b'!L:L,MATCH('Retirement Calculator'!A395,'Lorri 401b'!N:N,0),0)</f>
        <v>5167203.2309922436</v>
      </c>
      <c r="S395" s="25">
        <f t="shared" ca="1" si="267"/>
        <v>8725773.9565721862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6404.7404596389215</v>
      </c>
      <c r="K396" s="25">
        <f t="shared" si="264"/>
        <v>16520.094745597391</v>
      </c>
      <c r="L396" s="25"/>
      <c r="N396" s="25">
        <f>'Combined Retirement'!$C$18/12</f>
        <v>33932.660666666663</v>
      </c>
      <c r="O396" s="25">
        <f t="shared" si="265"/>
        <v>11007.82546143035</v>
      </c>
      <c r="P396" s="25">
        <f t="shared" si="266"/>
        <v>22924.835205236312</v>
      </c>
      <c r="Q396" s="25">
        <f t="array" aca="1" ref="Q396" ca="1">INDEX('Isaac 401k'!L:L,MATCH('Retirement Calculator'!A396,'Isaac 401k'!N:N,0),0)</f>
        <v>3566966.6767249713</v>
      </c>
      <c r="R396" s="25">
        <f t="array" aca="1" ref="R396" ca="1">INDEX('Lorri 401b'!L:L,MATCH('Retirement Calculator'!A396,'Lorri 401b'!N:N,0),0)</f>
        <v>5172144.3159810072</v>
      </c>
      <c r="S396" s="25">
        <f t="shared" ca="1" si="267"/>
        <v>8739110.9927059785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6404.7404596389215</v>
      </c>
      <c r="K397" s="25">
        <f t="shared" si="264"/>
        <v>16520.094745597391</v>
      </c>
      <c r="L397" s="25"/>
      <c r="N397" s="25">
        <f>'Combined Retirement'!$C$18/12</f>
        <v>33932.660666666663</v>
      </c>
      <c r="O397" s="25">
        <f t="shared" si="265"/>
        <v>11007.82546143035</v>
      </c>
      <c r="P397" s="25">
        <f t="shared" si="266"/>
        <v>22924.835205236312</v>
      </c>
      <c r="Q397" s="25">
        <f t="array" aca="1" ref="Q397" ca="1">INDEX('Isaac 401k'!L:L,MATCH('Retirement Calculator'!A397,'Isaac 401k'!N:N,0),0)</f>
        <v>3575397.6109997709</v>
      </c>
      <c r="R397" s="25">
        <f t="array" aca="1" ref="R397" ca="1">INDEX('Lorri 401b'!L:L,MATCH('Retirement Calculator'!A397,'Lorri 401b'!N:N,0),0)</f>
        <v>5177105.9888238907</v>
      </c>
      <c r="S397" s="25">
        <f t="shared" ca="1" si="267"/>
        <v>8752503.5998236611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6404.7404596389215</v>
      </c>
      <c r="K398" s="25">
        <f t="shared" si="264"/>
        <v>16520.094745597391</v>
      </c>
      <c r="L398" s="25"/>
      <c r="N398" s="25">
        <f>'Combined Retirement'!$C$18/12</f>
        <v>33932.660666666663</v>
      </c>
      <c r="O398" s="25">
        <f t="shared" si="265"/>
        <v>11007.82546143035</v>
      </c>
      <c r="P398" s="25">
        <f t="shared" si="266"/>
        <v>22924.835205236312</v>
      </c>
      <c r="Q398" s="25">
        <f t="array" aca="1" ref="Q398" ca="1">INDEX('Isaac 401k'!L:L,MATCH('Retirement Calculator'!A398,'Isaac 401k'!N:N,0),0)</f>
        <v>3583863.6741673825</v>
      </c>
      <c r="R398" s="25">
        <f t="array" aca="1" ref="R398" ca="1">INDEX('Lorri 401b'!L:L,MATCH('Retirement Calculator'!A398,'Lorri 401b'!N:N,0),0)</f>
        <v>5182088.3353036195</v>
      </c>
      <c r="S398" s="25">
        <f t="shared" ca="1" si="267"/>
        <v>8765952.009471003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6404.7404596389215</v>
      </c>
      <c r="K399" s="25">
        <f t="shared" si="264"/>
        <v>16520.094745597391</v>
      </c>
      <c r="L399" s="25"/>
      <c r="N399" s="25">
        <f>'Combined Retirement'!$C$18/12</f>
        <v>33932.660666666663</v>
      </c>
      <c r="O399" s="25">
        <f t="shared" si="265"/>
        <v>11007.82546143035</v>
      </c>
      <c r="P399" s="25">
        <f t="shared" si="266"/>
        <v>22924.835205236312</v>
      </c>
      <c r="Q399" s="25">
        <f t="array" aca="1" ref="Q399" ca="1">INDEX('Isaac 401k'!L:L,MATCH('Retirement Calculator'!A399,'Isaac 401k'!N:N,0),0)</f>
        <v>3592365.0125981923</v>
      </c>
      <c r="R399" s="25">
        <f t="array" aca="1" ref="R399" ca="1">INDEX('Lorri 401b'!L:L,MATCH('Retirement Calculator'!A399,'Lorri 401b'!N:N,0),0)</f>
        <v>5187091.4415603466</v>
      </c>
      <c r="S399" s="25">
        <f t="shared" ca="1" si="267"/>
        <v>8779456.454158539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6404.7404596389215</v>
      </c>
      <c r="K400" s="25">
        <f t="shared" si="264"/>
        <v>16520.094745597391</v>
      </c>
      <c r="L400" s="25"/>
      <c r="N400" s="25">
        <f>'Combined Retirement'!$C$18/12</f>
        <v>33932.660666666663</v>
      </c>
      <c r="O400" s="25">
        <f t="shared" si="265"/>
        <v>11007.82546143035</v>
      </c>
      <c r="P400" s="25">
        <f t="shared" si="266"/>
        <v>22924.835205236312</v>
      </c>
      <c r="Q400" s="25">
        <f t="array" aca="1" ref="Q400" ca="1">INDEX('Isaac 401k'!L:L,MATCH('Retirement Calculator'!A400,'Isaac 401k'!N:N,0),0)</f>
        <v>3600901.7732724641</v>
      </c>
      <c r="R400" s="25">
        <f t="array" aca="1" ref="R400" ca="1">INDEX('Lorri 401b'!L:L,MATCH('Retirement Calculator'!A400,'Lorri 401b'!N:N,0),0)</f>
        <v>5192115.3940931438</v>
      </c>
      <c r="S400" s="25">
        <f t="shared" ca="1" si="267"/>
        <v>8793017.1673656069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6404.7404596389215</v>
      </c>
      <c r="K401" s="25">
        <f t="shared" si="264"/>
        <v>16520.094745597391</v>
      </c>
      <c r="L401" s="25"/>
      <c r="N401" s="25">
        <f>'Combined Retirement'!$C$18/12</f>
        <v>33932.660666666663</v>
      </c>
      <c r="O401" s="25">
        <f t="shared" si="265"/>
        <v>11007.82546143035</v>
      </c>
      <c r="P401" s="25">
        <f t="shared" si="266"/>
        <v>22924.835205236312</v>
      </c>
      <c r="Q401" s="25">
        <f t="array" aca="1" ref="Q401" ca="1">INDEX('Isaac 401k'!L:L,MATCH('Retirement Calculator'!A401,'Isaac 401k'!N:N,0),0)</f>
        <v>3609474.1037828783</v>
      </c>
      <c r="R401" s="25">
        <f t="array" aca="1" ref="R401" ca="1">INDEX('Lorri 401b'!L:L,MATCH('Retirement Calculator'!A401,'Lorri 401b'!N:N,0),0)</f>
        <v>5197160.2797614941</v>
      </c>
      <c r="S401" s="25">
        <f t="shared" ca="1" si="267"/>
        <v>8806634.3835443724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6404.7404596389215</v>
      </c>
      <c r="K402" s="25">
        <f t="shared" si="264"/>
        <v>16520.094745597391</v>
      </c>
      <c r="L402" s="25"/>
      <c r="N402" s="25">
        <f>'Combined Retirement'!$C$18/12</f>
        <v>33932.660666666663</v>
      </c>
      <c r="O402" s="25">
        <f t="shared" si="265"/>
        <v>11007.82546143035</v>
      </c>
      <c r="P402" s="25">
        <f t="shared" si="266"/>
        <v>22924.835205236312</v>
      </c>
      <c r="Q402" s="25">
        <f t="array" aca="1" ref="Q402" ca="1">INDEX('Isaac 401k'!L:L,MATCH('Retirement Calculator'!A402,'Isaac 401k'!N:N,0),0)</f>
        <v>3618082.1523370859</v>
      </c>
      <c r="R402" s="25">
        <f t="array" aca="1" ref="R402" ca="1">INDEX('Lorri 401b'!L:L,MATCH('Retirement Calculator'!A402,'Lorri 401b'!N:N,0),0)</f>
        <v>5202226.1857867958</v>
      </c>
      <c r="S402" s="25">
        <f t="shared" ca="1" si="267"/>
        <v>8820308.3381238822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6404.7404596389215</v>
      </c>
      <c r="K403" s="25">
        <f t="shared" si="264"/>
        <v>16520.094745597391</v>
      </c>
      <c r="L403" s="25"/>
      <c r="N403" s="25">
        <f>'Combined Retirement'!$C$18/12</f>
        <v>33932.660666666663</v>
      </c>
      <c r="O403" s="25">
        <f t="shared" si="265"/>
        <v>11007.82546143035</v>
      </c>
      <c r="P403" s="25">
        <f t="shared" si="266"/>
        <v>22924.835205236312</v>
      </c>
      <c r="Q403" s="25">
        <f t="array" aca="1" ref="Q403" ca="1">INDEX('Isaac 401k'!L:L,MATCH('Retirement Calculator'!A403,'Isaac 401k'!N:N,0),0)</f>
        <v>3626726.0677602696</v>
      </c>
      <c r="R403" s="25">
        <f t="array" aca="1" ref="R403" ca="1">INDEX('Lorri 401b'!L:L,MATCH('Retirement Calculator'!A403,'Lorri 401b'!N:N,0),0)</f>
        <v>5207313.1997538693</v>
      </c>
      <c r="S403" s="25">
        <f t="shared" ca="1" si="267"/>
        <v>8834039.2675141394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6404.7404596389215</v>
      </c>
      <c r="K404" s="25">
        <f t="shared" si="264"/>
        <v>16520.094745597391</v>
      </c>
      <c r="L404" s="25"/>
      <c r="N404" s="25">
        <f>'Combined Retirement'!$C$18/12</f>
        <v>33932.660666666663</v>
      </c>
      <c r="O404" s="25">
        <f t="shared" si="265"/>
        <v>11007.82546143035</v>
      </c>
      <c r="P404" s="25">
        <f t="shared" si="266"/>
        <v>22924.835205236312</v>
      </c>
      <c r="Q404" s="25">
        <f t="array" aca="1" ref="Q404" ca="1">INDEX('Isaac 401k'!L:L,MATCH('Retirement Calculator'!A404,'Isaac 401k'!N:N,0),0)</f>
        <v>3635405.9994977163</v>
      </c>
      <c r="R404" s="25">
        <f t="array" aca="1" ref="R404" ca="1">INDEX('Lorri 401b'!L:L,MATCH('Retirement Calculator'!A404,'Lorri 401b'!N:N,0),0)</f>
        <v>5212421.4096124731</v>
      </c>
      <c r="S404" s="25">
        <f t="shared" ca="1" si="267"/>
        <v>8847827.4091101885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6404.7404596389215</v>
      </c>
      <c r="K405" s="25">
        <f t="shared" si="264"/>
        <v>16520.094745597391</v>
      </c>
      <c r="L405" s="25"/>
      <c r="N405" s="25">
        <f>'Combined Retirement'!$C$18/12</f>
        <v>33932.660666666663</v>
      </c>
      <c r="O405" s="25">
        <f t="shared" si="265"/>
        <v>11007.82546143035</v>
      </c>
      <c r="P405" s="25">
        <f t="shared" si="266"/>
        <v>22924.835205236312</v>
      </c>
      <c r="Q405" s="25">
        <f t="array" aca="1" ref="Q405" ca="1">INDEX('Isaac 401k'!L:L,MATCH('Retirement Calculator'!A405,'Isaac 401k'!N:N,0),0)</f>
        <v>3644122.0976174027</v>
      </c>
      <c r="R405" s="25">
        <f t="array" aca="1" ref="R405" ca="1">INDEX('Lorri 401b'!L:L,MATCH('Retirement Calculator'!A405,'Lorri 401b'!N:N,0),0)</f>
        <v>5217550.9036788205</v>
      </c>
      <c r="S405" s="25">
        <f t="shared" ca="1" si="267"/>
        <v>8861673.0012962222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6404.7404596389215</v>
      </c>
      <c r="K406" s="25">
        <f t="shared" si="264"/>
        <v>16520.094745597391</v>
      </c>
      <c r="L406" s="25"/>
      <c r="N406" s="25">
        <f>'Combined Retirement'!$C$18/12</f>
        <v>33932.660666666663</v>
      </c>
      <c r="O406" s="25">
        <f t="shared" si="265"/>
        <v>11007.82546143035</v>
      </c>
      <c r="P406" s="25">
        <f t="shared" si="266"/>
        <v>22924.835205236312</v>
      </c>
      <c r="Q406" s="25">
        <f t="array" aca="1" ref="Q406" ca="1">INDEX('Isaac 401k'!L:L,MATCH('Retirement Calculator'!A406,'Isaac 401k'!N:N,0),0)</f>
        <v>3652874.5128125874</v>
      </c>
      <c r="R406" s="25">
        <f t="array" aca="1" ref="R406" ca="1">INDEX('Lorri 401b'!L:L,MATCH('Retirement Calculator'!A406,'Lorri 401b'!N:N,0),0)</f>
        <v>5222701.7706371108</v>
      </c>
      <c r="S406" s="25">
        <f t="shared" ca="1" si="267"/>
        <v>8875576.2834496982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6404.7404596389215</v>
      </c>
      <c r="K407" s="25">
        <f t="shared" si="264"/>
        <v>16520.094745597391</v>
      </c>
      <c r="L407" s="25"/>
      <c r="N407" s="25">
        <f>'Combined Retirement'!$C$18/12</f>
        <v>33932.660666666663</v>
      </c>
      <c r="O407" s="25">
        <f t="shared" si="265"/>
        <v>11007.82546143035</v>
      </c>
      <c r="P407" s="25">
        <f t="shared" si="266"/>
        <v>22924.835205236312</v>
      </c>
      <c r="Q407" s="25">
        <f t="array" aca="1" ref="Q407" ca="1">INDEX('Isaac 401k'!L:L,MATCH('Retirement Calculator'!A407,'Isaac 401k'!N:N,0),0)</f>
        <v>3661663.3964044191</v>
      </c>
      <c r="R407" s="25">
        <f t="array" aca="1" ref="R407" ca="1">INDEX('Lorri 401b'!L:L,MATCH('Retirement Calculator'!A407,'Lorri 401b'!N:N,0),0)</f>
        <v>5227874.0995410606</v>
      </c>
      <c r="S407" s="25">
        <f t="shared" ca="1" si="267"/>
        <v>8889537.4959454797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6404.7404596389215</v>
      </c>
      <c r="K408" s="25">
        <f t="shared" si="264"/>
        <v>16520.094745597391</v>
      </c>
      <c r="L408" s="25"/>
      <c r="N408" s="25">
        <f>'Combined Retirement'!$C$18/12</f>
        <v>33932.660666666663</v>
      </c>
      <c r="O408" s="25">
        <f t="shared" si="265"/>
        <v>11007.82546143035</v>
      </c>
      <c r="P408" s="25">
        <f t="shared" si="266"/>
        <v>22924.835205236312</v>
      </c>
      <c r="Q408" s="25">
        <f t="array" aca="1" ref="Q408" ca="1">INDEX('Isaac 401k'!L:L,MATCH('Retirement Calculator'!A408,'Isaac 401k'!N:N,0),0)</f>
        <v>3670488.9003445497</v>
      </c>
      <c r="R408" s="25">
        <f t="array" aca="1" ref="R408" ca="1">INDEX('Lorri 401b'!L:L,MATCH('Retirement Calculator'!A408,'Lorri 401b'!N:N,0),0)</f>
        <v>5233067.979815444</v>
      </c>
      <c r="S408" s="25">
        <f t="shared" ca="1" si="267"/>
        <v>8903556.8801599927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6404.7404596389215</v>
      </c>
      <c r="K409" s="25">
        <f t="shared" si="264"/>
        <v>16520.094745597391</v>
      </c>
      <c r="L409" s="25"/>
      <c r="N409" s="25">
        <f>'Combined Retirement'!$C$18/12</f>
        <v>33932.660666666663</v>
      </c>
      <c r="O409" s="25">
        <f t="shared" si="265"/>
        <v>11007.82546143035</v>
      </c>
      <c r="P409" s="25">
        <f t="shared" si="266"/>
        <v>22924.835205236312</v>
      </c>
      <c r="Q409" s="25">
        <f t="array" aca="1" ref="Q409" ca="1">INDEX('Isaac 401k'!L:L,MATCH('Retirement Calculator'!A409,'Isaac 401k'!N:N,0),0)</f>
        <v>3679351.1772177643</v>
      </c>
      <c r="R409" s="25">
        <f t="array" aca="1" ref="R409" ca="1">INDEX('Lorri 401b'!L:L,MATCH('Retirement Calculator'!A409,'Lorri 401b'!N:N,0),0)</f>
        <v>5238283.5012576375</v>
      </c>
      <c r="S409" s="25">
        <f t="shared" ca="1" si="267"/>
        <v>8917634.6784754023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6404.7404596389215</v>
      </c>
      <c r="K410" s="25">
        <f t="shared" si="264"/>
        <v>16520.094745597391</v>
      </c>
      <c r="L410" s="25"/>
      <c r="N410" s="25">
        <f>'Combined Retirement'!$C$18/12</f>
        <v>33932.660666666663</v>
      </c>
      <c r="O410" s="25">
        <f t="shared" si="265"/>
        <v>11007.82546143035</v>
      </c>
      <c r="P410" s="25">
        <f t="shared" si="266"/>
        <v>22924.835205236312</v>
      </c>
      <c r="Q410" s="25">
        <f t="array" aca="1" ref="Q410" ca="1">INDEX('Isaac 401k'!L:L,MATCH('Retirement Calculator'!A410,'Isaac 401k'!N:N,0),0)</f>
        <v>3688250.3802446174</v>
      </c>
      <c r="R410" s="25">
        <f t="array" aca="1" ref="R410" ca="1">INDEX('Lorri 401b'!L:L,MATCH('Retirement Calculator'!A410,'Lorri 401b'!N:N,0),0)</f>
        <v>5243520.754039173</v>
      </c>
      <c r="S410" s="25">
        <f t="shared" ca="1" si="267"/>
        <v>8931771.1342837904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6404.7404596389215</v>
      </c>
      <c r="K411" s="25">
        <f t="shared" si="264"/>
        <v>16520.094745597391</v>
      </c>
      <c r="L411" s="25"/>
      <c r="N411" s="25">
        <f>'Combined Retirement'!$C$18/12</f>
        <v>33932.660666666663</v>
      </c>
      <c r="O411" s="25">
        <f t="shared" si="265"/>
        <v>11007.82546143035</v>
      </c>
      <c r="P411" s="25">
        <f t="shared" si="266"/>
        <v>22924.835205236312</v>
      </c>
      <c r="Q411" s="25">
        <f t="array" aca="1" ref="Q411" ca="1">INDEX('Isaac 401k'!L:L,MATCH('Retirement Calculator'!A411,'Isaac 401k'!N:N,0),0)</f>
        <v>3697186.6632840824</v>
      </c>
      <c r="R411" s="25">
        <f t="array" aca="1" ref="R411" ca="1">INDEX('Lorri 401b'!L:L,MATCH('Retirement Calculator'!A411,'Lorri 401b'!N:N,0),0)</f>
        <v>5248779.8287072983</v>
      </c>
      <c r="S411" s="25">
        <f t="shared" ca="1" si="267"/>
        <v>8945966.4919913802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6404.7404596389215</v>
      </c>
      <c r="K412" s="25">
        <f t="shared" si="264"/>
        <v>16520.094745597391</v>
      </c>
      <c r="L412" s="25"/>
      <c r="N412" s="25">
        <f>'Combined Retirement'!$C$18/12</f>
        <v>33932.660666666663</v>
      </c>
      <c r="O412" s="25">
        <f t="shared" si="265"/>
        <v>11007.82546143035</v>
      </c>
      <c r="P412" s="25">
        <f t="shared" si="266"/>
        <v>22924.835205236312</v>
      </c>
      <c r="Q412" s="25">
        <f t="array" aca="1" ref="Q412" ca="1">INDEX('Isaac 401k'!L:L,MATCH('Retirement Calculator'!A412,'Isaac 401k'!N:N,0),0)</f>
        <v>3706160.1808362119</v>
      </c>
      <c r="R412" s="25">
        <f t="array" aca="1" ref="R412" ca="1">INDEX('Lorri 401b'!L:L,MATCH('Retirement Calculator'!A412,'Lorri 401b'!N:N,0),0)</f>
        <v>5254060.8161865408</v>
      </c>
      <c r="S412" s="25">
        <f t="shared" ca="1" si="267"/>
        <v>8960220.9970227517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6404.7404596389215</v>
      </c>
      <c r="K413" s="25">
        <f t="shared" si="264"/>
        <v>16520.094745597391</v>
      </c>
      <c r="L413" s="25"/>
      <c r="N413" s="25">
        <f>'Combined Retirement'!$C$18/12</f>
        <v>33932.660666666663</v>
      </c>
      <c r="O413" s="25">
        <f t="shared" si="265"/>
        <v>11007.82546143035</v>
      </c>
      <c r="P413" s="25">
        <f t="shared" si="266"/>
        <v>22924.835205236312</v>
      </c>
      <c r="Q413" s="25">
        <f t="array" aca="1" ref="Q413" ca="1">INDEX('Isaac 401k'!L:L,MATCH('Retirement Calculator'!A413,'Isaac 401k'!N:N,0),0)</f>
        <v>3715171.0880448087</v>
      </c>
      <c r="R413" s="25">
        <f t="array" aca="1" ref="R413" ca="1">INDEX('Lorri 401b'!L:L,MATCH('Retirement Calculator'!A413,'Lorri 401b'!N:N,0),0)</f>
        <v>5259363.8077802798</v>
      </c>
      <c r="S413" s="25">
        <f t="shared" ca="1" si="267"/>
        <v>8974534.895825088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6404.7404596389215</v>
      </c>
      <c r="K414" s="25">
        <f t="shared" si="264"/>
        <v>16520.094745597391</v>
      </c>
      <c r="L414" s="25"/>
      <c r="N414" s="25">
        <f>'Combined Retirement'!$C$18/12</f>
        <v>33932.660666666663</v>
      </c>
      <c r="O414" s="25">
        <f t="shared" si="265"/>
        <v>11007.82546143035</v>
      </c>
      <c r="P414" s="25">
        <f t="shared" si="266"/>
        <v>22924.835205236312</v>
      </c>
      <c r="Q414" s="25">
        <f t="array" aca="1" ref="Q414" ca="1">INDEX('Isaac 401k'!L:L,MATCH('Retirement Calculator'!A414,'Isaac 401k'!N:N,0),0)</f>
        <v>3724219.5407001078</v>
      </c>
      <c r="R414" s="25">
        <f t="array" aca="1" ref="R414" ca="1">INDEX('Lorri 401b'!L:L,MATCH('Retirement Calculator'!A414,'Lorri 401b'!N:N,0),0)</f>
        <v>5264688.8951723268</v>
      </c>
      <c r="S414" s="25">
        <f t="shared" ca="1" si="267"/>
        <v>8988908.4358724356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6404.7404596389215</v>
      </c>
      <c r="K415" s="25">
        <f t="shared" si="264"/>
        <v>16520.094745597391</v>
      </c>
      <c r="L415" s="25"/>
      <c r="N415" s="25">
        <f>'Combined Retirement'!$C$18/12</f>
        <v>33932.660666666663</v>
      </c>
      <c r="O415" s="25">
        <f t="shared" si="265"/>
        <v>11007.82546143035</v>
      </c>
      <c r="P415" s="25">
        <f t="shared" si="266"/>
        <v>22924.835205236312</v>
      </c>
      <c r="Q415" s="25">
        <f t="array" aca="1" ref="Q415" ca="1">INDEX('Isaac 401k'!L:L,MATCH('Retirement Calculator'!A415,'Isaac 401k'!N:N,0),0)</f>
        <v>3733305.6952414708</v>
      </c>
      <c r="R415" s="25">
        <f t="array" aca="1" ref="R415" ca="1">INDEX('Lorri 401b'!L:L,MATCH('Retirement Calculator'!A415,'Lorri 401b'!N:N,0),0)</f>
        <v>5270036.170428507</v>
      </c>
      <c r="S415" s="25">
        <f t="shared" ca="1" si="267"/>
        <v>9003341.8656699769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6404.7404596389215</v>
      </c>
      <c r="K416" s="25">
        <f t="shared" si="264"/>
        <v>16520.094745597391</v>
      </c>
      <c r="L416" s="25"/>
      <c r="N416" s="25">
        <f>'Combined Retirement'!$C$18/12</f>
        <v>33932.660666666663</v>
      </c>
      <c r="O416" s="25">
        <f t="shared" si="265"/>
        <v>11007.82546143035</v>
      </c>
      <c r="P416" s="25">
        <f t="shared" si="266"/>
        <v>22924.835205236312</v>
      </c>
      <c r="Q416" s="25">
        <f t="array" aca="1" ref="Q416" ca="1">INDEX('Isaac 401k'!L:L,MATCH('Retirement Calculator'!A416,'Isaac 401k'!N:N,0),0)</f>
        <v>3742429.7087600892</v>
      </c>
      <c r="R416" s="25">
        <f t="array" aca="1" ref="R416" ca="1">INDEX('Lorri 401b'!L:L,MATCH('Retirement Calculator'!A416,'Lorri 401b'!N:N,0),0)</f>
        <v>5275405.7259982545</v>
      </c>
      <c r="S416" s="25">
        <f t="shared" ca="1" si="267"/>
        <v>9017835.4347583428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6404.7404596389215</v>
      </c>
      <c r="K417" s="25">
        <f t="shared" si="264"/>
        <v>16520.094745597391</v>
      </c>
      <c r="L417" s="25"/>
      <c r="N417" s="25">
        <f>'Combined Retirement'!$C$18/12</f>
        <v>33932.660666666663</v>
      </c>
      <c r="O417" s="25">
        <f t="shared" si="265"/>
        <v>11007.82546143035</v>
      </c>
      <c r="P417" s="25">
        <f t="shared" si="266"/>
        <v>22924.835205236312</v>
      </c>
      <c r="Q417" s="25">
        <f t="array" aca="1" ref="Q417" ca="1">INDEX('Isaac 401k'!L:L,MATCH('Retirement Calculator'!A417,'Isaac 401k'!N:N,0),0)</f>
        <v>3751591.7390017021</v>
      </c>
      <c r="R417" s="25">
        <f t="array" aca="1" ref="R417" ca="1">INDEX('Lorri 401b'!L:L,MATCH('Retirement Calculator'!A417,'Lorri 401b'!N:N,0),0)</f>
        <v>5280797.6547162095</v>
      </c>
      <c r="S417" s="25">
        <f t="shared" ca="1" si="267"/>
        <v>9032389.3937179111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6404.7404596389215</v>
      </c>
      <c r="K418" s="25">
        <f t="shared" si="264"/>
        <v>16520.094745597391</v>
      </c>
      <c r="L418" s="25"/>
      <c r="N418" s="25">
        <f>'Combined Retirement'!$C$18/12</f>
        <v>33932.660666666663</v>
      </c>
      <c r="O418" s="25">
        <f t="shared" si="265"/>
        <v>11007.82546143035</v>
      </c>
      <c r="P418" s="25">
        <f t="shared" si="266"/>
        <v>22924.835205236312</v>
      </c>
      <c r="Q418" s="25">
        <f t="array" aca="1" ref="Q418" ca="1">INDEX('Isaac 401k'!L:L,MATCH('Retirement Calculator'!A418,'Isaac 401k'!N:N,0),0)</f>
        <v>3760791.9443693217</v>
      </c>
      <c r="R418" s="25">
        <f t="array" aca="1" ref="R418" ca="1">INDEX('Lorri 401b'!L:L,MATCH('Retirement Calculator'!A418,'Lorri 401b'!N:N,0),0)</f>
        <v>5286212.0498038223</v>
      </c>
      <c r="S418" s="25">
        <f t="shared" ca="1" si="267"/>
        <v>9047003.9941731431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6404.7404596389215</v>
      </c>
      <c r="K419" s="25">
        <f t="shared" si="264"/>
        <v>16520.094745597391</v>
      </c>
      <c r="L419" s="25"/>
      <c r="N419" s="25">
        <f>'Combined Retirement'!$C$18/12</f>
        <v>33932.660666666663</v>
      </c>
      <c r="O419" s="25">
        <f t="shared" si="265"/>
        <v>11007.82546143035</v>
      </c>
      <c r="P419" s="25">
        <f t="shared" si="266"/>
        <v>22924.835205236312</v>
      </c>
      <c r="Q419" s="25">
        <f t="array" aca="1" ref="Q419" ca="1">INDEX('Isaac 401k'!L:L,MATCH('Retirement Calculator'!A419,'Isaac 401k'!N:N,0),0)</f>
        <v>3770030.4839259731</v>
      </c>
      <c r="R419" s="25">
        <f t="array" aca="1" ref="R419" ca="1">INDEX('Lorri 401b'!L:L,MATCH('Retirement Calculator'!A419,'Lorri 401b'!N:N,0),0)</f>
        <v>5291649.004870967</v>
      </c>
      <c r="S419" s="25">
        <f t="shared" ca="1" si="267"/>
        <v>9061679.4887969401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6404.7404596389215</v>
      </c>
      <c r="K420" s="25">
        <f t="shared" si="264"/>
        <v>16520.094745597391</v>
      </c>
      <c r="L420" s="25"/>
      <c r="N420" s="25">
        <f>'Combined Retirement'!$C$18/12</f>
        <v>33932.660666666663</v>
      </c>
      <c r="O420" s="25">
        <f t="shared" si="265"/>
        <v>11007.82546143035</v>
      </c>
      <c r="P420" s="25">
        <f t="shared" si="266"/>
        <v>22924.835205236312</v>
      </c>
      <c r="Q420" s="25">
        <f t="array" aca="1" ref="Q420" ca="1">INDEX('Isaac 401k'!L:L,MATCH('Retirement Calculator'!A420,'Isaac 401k'!N:N,0),0)</f>
        <v>3779307.5173974438</v>
      </c>
      <c r="R420" s="25">
        <f t="array" aca="1" ref="R420" ca="1">INDEX('Lorri 401b'!L:L,MATCH('Retirement Calculator'!A420,'Lorri 401b'!N:N,0),0)</f>
        <v>5297108.6139175585</v>
      </c>
      <c r="S420" s="25">
        <f t="shared" ca="1" si="267"/>
        <v>9076416.1313150022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6404.7404596389215</v>
      </c>
      <c r="K421" s="25">
        <f t="shared" si="264"/>
        <v>16520.094745597391</v>
      </c>
      <c r="L421" s="25"/>
      <c r="N421" s="25">
        <f>'Combined Retirement'!$C$18/12</f>
        <v>33932.660666666663</v>
      </c>
      <c r="O421" s="25">
        <f t="shared" si="265"/>
        <v>11007.82546143035</v>
      </c>
      <c r="P421" s="25">
        <f t="shared" si="266"/>
        <v>22924.835205236312</v>
      </c>
      <c r="Q421" s="25">
        <f t="array" aca="1" ref="Q421" ca="1">INDEX('Isaac 401k'!L:L,MATCH('Retirement Calculator'!A421,'Isaac 401k'!N:N,0),0)</f>
        <v>3788623.2051750454</v>
      </c>
      <c r="R421" s="25">
        <f t="array" aca="1" ref="R421" ca="1">INDEX('Lorri 401b'!L:L,MATCH('Retirement Calculator'!A421,'Lorri 401b'!N:N,0),0)</f>
        <v>5302590.9713351773</v>
      </c>
      <c r="S421" s="25">
        <f t="shared" ca="1" si="267"/>
        <v>9091214.1765102223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6404.7404596389215</v>
      </c>
      <c r="K422" s="25">
        <f t="shared" si="264"/>
        <v>16520.094745597391</v>
      </c>
      <c r="L422" s="25"/>
      <c r="N422" s="25">
        <f>'Combined Retirement'!$C$18/12</f>
        <v>33932.660666666663</v>
      </c>
      <c r="O422" s="25">
        <f t="shared" si="265"/>
        <v>11007.82546143035</v>
      </c>
      <c r="P422" s="25">
        <f t="shared" si="266"/>
        <v>22924.835205236312</v>
      </c>
      <c r="Q422" s="25">
        <f t="array" aca="1" ref="Q422" ca="1">INDEX('Isaac 401k'!L:L,MATCH('Retirement Calculator'!A422,'Isaac 401k'!N:N,0),0)</f>
        <v>3797977.7083183872</v>
      </c>
      <c r="R422" s="25">
        <f t="array" aca="1" ref="R422" ca="1">INDEX('Lorri 401b'!L:L,MATCH('Retirement Calculator'!A422,'Lorri 401b'!N:N,0),0)</f>
        <v>5308096.1719087027</v>
      </c>
      <c r="S422" s="25">
        <f t="shared" ca="1" si="267"/>
        <v>9106073.8802270889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6404.7404596389215</v>
      </c>
      <c r="K423" s="25">
        <f t="shared" si="264"/>
        <v>16520.094745597391</v>
      </c>
      <c r="L423" s="25"/>
      <c r="N423" s="25">
        <f>'Combined Retirement'!$C$18/12</f>
        <v>33932.660666666663</v>
      </c>
      <c r="O423" s="25">
        <f t="shared" si="265"/>
        <v>11007.82546143035</v>
      </c>
      <c r="P423" s="25">
        <f t="shared" si="266"/>
        <v>22924.835205236312</v>
      </c>
      <c r="Q423" s="25">
        <f t="array" aca="1" ref="Q423" ca="1">INDEX('Isaac 401k'!L:L,MATCH('Retirement Calculator'!A423,'Isaac 401k'!N:N,0),0)</f>
        <v>3807371.1885581594</v>
      </c>
      <c r="R423" s="25">
        <f t="array" aca="1" ref="R423" ca="1">INDEX('Lorri 401b'!L:L,MATCH('Retirement Calculator'!A423,'Lorri 401b'!N:N,0),0)</f>
        <v>5313624.3108179513</v>
      </c>
      <c r="S423" s="25">
        <f t="shared" ca="1" si="267"/>
        <v>9120995.4993761107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6404.7404596389215</v>
      </c>
      <c r="K424" s="25">
        <f t="shared" si="264"/>
        <v>16520.094745597391</v>
      </c>
      <c r="L424" s="25"/>
      <c r="N424" s="25">
        <f>'Combined Retirement'!$C$18/12</f>
        <v>33932.660666666663</v>
      </c>
      <c r="O424" s="25">
        <f t="shared" si="265"/>
        <v>11007.82546143035</v>
      </c>
      <c r="P424" s="25">
        <f t="shared" si="266"/>
        <v>22924.835205236312</v>
      </c>
      <c r="Q424" s="25">
        <f t="array" aca="1" ref="Q424" ca="1">INDEX('Isaac 401k'!L:L,MATCH('Retirement Calculator'!A424,'Isaac 401k'!N:N,0),0)</f>
        <v>3816803.808298931</v>
      </c>
      <c r="R424" s="25">
        <f t="array" aca="1" ref="R424" ca="1">INDEX('Lorri 401b'!L:L,MATCH('Retirement Calculator'!A424,'Lorri 401b'!N:N,0),0)</f>
        <v>5319175.4836393213</v>
      </c>
      <c r="S424" s="25">
        <f t="shared" ca="1" si="267"/>
        <v>9135979.2919382527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6404.7404596389215</v>
      </c>
      <c r="K425" s="25">
        <f t="shared" si="264"/>
        <v>16520.094745597391</v>
      </c>
      <c r="L425" s="25"/>
      <c r="N425" s="25">
        <f>'Combined Retirement'!$C$18/12</f>
        <v>33932.660666666663</v>
      </c>
      <c r="O425" s="25">
        <f t="shared" si="265"/>
        <v>11007.82546143035</v>
      </c>
      <c r="P425" s="25">
        <f t="shared" si="266"/>
        <v>22924.835205236312</v>
      </c>
      <c r="Q425" s="25">
        <f t="array" aca="1" ref="Q425" ca="1">INDEX('Isaac 401k'!L:L,MATCH('Retirement Calculator'!A425,'Isaac 401k'!N:N,0),0)</f>
        <v>3826275.7306219558</v>
      </c>
      <c r="R425" s="25">
        <f t="array" aca="1" ref="R425" ca="1">INDEX('Lorri 401b'!L:L,MATCH('Retirement Calculator'!A425,'Lorri 401b'!N:N,0),0)</f>
        <v>5324749.786347447</v>
      </c>
      <c r="S425" s="25">
        <f t="shared" ca="1" si="267"/>
        <v>9151025.5169694033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6404.7404596389215</v>
      </c>
      <c r="K426" s="25">
        <f t="shared" si="264"/>
        <v>16520.094745597391</v>
      </c>
      <c r="L426" s="25"/>
      <c r="N426" s="25">
        <f>'Combined Retirement'!$C$18/12</f>
        <v>33932.660666666663</v>
      </c>
      <c r="O426" s="25">
        <f t="shared" si="265"/>
        <v>11007.82546143035</v>
      </c>
      <c r="P426" s="25">
        <f t="shared" si="266"/>
        <v>22924.835205236312</v>
      </c>
      <c r="Q426" s="25">
        <f t="array" aca="1" ref="Q426" ca="1">INDEX('Isaac 401k'!L:L,MATCH('Retirement Calculator'!A426,'Isaac 401k'!N:N,0),0)</f>
        <v>3835787.1192879928</v>
      </c>
      <c r="R426" s="25">
        <f t="array" aca="1" ref="R426" ca="1">INDEX('Lorri 401b'!L:L,MATCH('Retirement Calculator'!A426,'Lorri 401b'!N:N,0),0)</f>
        <v>5330347.3153168568</v>
      </c>
      <c r="S426" s="25">
        <f t="shared" ca="1" si="267"/>
        <v>9166134.4346048497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6404.7404596389215</v>
      </c>
      <c r="K427" s="25">
        <f t="shared" si="264"/>
        <v>16520.094745597391</v>
      </c>
      <c r="L427" s="25"/>
      <c r="N427" s="25">
        <f>'Combined Retirement'!$C$18/12</f>
        <v>33932.660666666663</v>
      </c>
      <c r="O427" s="25">
        <f t="shared" si="265"/>
        <v>11007.82546143035</v>
      </c>
      <c r="P427" s="25">
        <f t="shared" si="266"/>
        <v>22924.835205236312</v>
      </c>
      <c r="Q427" s="25">
        <f t="array" aca="1" ref="Q427" ca="1">INDEX('Isaac 401k'!L:L,MATCH('Retirement Calculator'!A427,'Isaac 401k'!N:N,0),0)</f>
        <v>3845338.1387401386</v>
      </c>
      <c r="R427" s="25">
        <f t="array" aca="1" ref="R427" ca="1">INDEX('Lorri 401b'!L:L,MATCH('Retirement Calculator'!A427,'Lorri 401b'!N:N,0),0)</f>
        <v>5335968.1673236396</v>
      </c>
      <c r="S427" s="25">
        <f t="shared" ca="1" si="267"/>
        <v>9181306.3060637787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6404.7404596389215</v>
      </c>
      <c r="K428" s="25">
        <f t="shared" si="264"/>
        <v>16520.094745597391</v>
      </c>
      <c r="L428" s="25"/>
      <c r="N428" s="25">
        <f>'Combined Retirement'!$C$18/12</f>
        <v>33932.660666666663</v>
      </c>
      <c r="O428" s="25">
        <f t="shared" si="265"/>
        <v>11007.82546143035</v>
      </c>
      <c r="P428" s="25">
        <f t="shared" si="266"/>
        <v>22924.835205236312</v>
      </c>
      <c r="Q428" s="25">
        <f t="array" aca="1" ref="Q428" ca="1">INDEX('Isaac 401k'!L:L,MATCH('Retirement Calculator'!A428,'Isaac 401k'!N:N,0),0)</f>
        <v>3854928.9541066685</v>
      </c>
      <c r="R428" s="25">
        <f t="array" aca="1" ref="R428" ca="1">INDEX('Lorri 401b'!L:L,MATCH('Retirement Calculator'!A428,'Lorri 401b'!N:N,0),0)</f>
        <v>5341612.4395471169</v>
      </c>
      <c r="S428" s="25">
        <f t="shared" ca="1" si="267"/>
        <v>9196541.3936537858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6404.7404596389215</v>
      </c>
      <c r="K429" s="25">
        <f t="shared" si="264"/>
        <v>16520.094745597391</v>
      </c>
      <c r="L429" s="25"/>
      <c r="N429" s="25">
        <f>'Combined Retirement'!$C$18/12</f>
        <v>33932.660666666663</v>
      </c>
      <c r="O429" s="25">
        <f t="shared" si="265"/>
        <v>11007.82546143035</v>
      </c>
      <c r="P429" s="25">
        <f t="shared" si="266"/>
        <v>22924.835205236312</v>
      </c>
      <c r="Q429" s="25">
        <f t="array" aca="1" ref="Q429" ca="1">INDEX('Isaac 401k'!L:L,MATCH('Retirement Calculator'!A429,'Isaac 401k'!N:N,0),0)</f>
        <v>3864559.7312038918</v>
      </c>
      <c r="R429" s="25">
        <f t="array" aca="1" ref="R429" ca="1">INDEX('Lorri 401b'!L:L,MATCH('Retirement Calculator'!A429,'Lorri 401b'!N:N,0),0)</f>
        <v>5347280.229571525</v>
      </c>
      <c r="S429" s="25">
        <f t="shared" ca="1" si="267"/>
        <v>9211839.9607754163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6404.7404596389215</v>
      </c>
      <c r="K430" s="25">
        <f t="shared" si="264"/>
        <v>16520.094745597391</v>
      </c>
      <c r="L430" s="25"/>
      <c r="N430" s="25">
        <f>'Combined Retirement'!$C$18/12</f>
        <v>33932.660666666663</v>
      </c>
      <c r="O430" s="25">
        <f t="shared" si="265"/>
        <v>11007.82546143035</v>
      </c>
      <c r="P430" s="25">
        <f t="shared" si="266"/>
        <v>22924.835205236312</v>
      </c>
      <c r="Q430" s="25">
        <f t="array" aca="1" ref="Q430" ca="1">INDEX('Isaac 401k'!L:L,MATCH('Retirement Calculator'!A430,'Isaac 401k'!N:N,0),0)</f>
        <v>3874230.6365390206</v>
      </c>
      <c r="R430" s="25">
        <f t="array" aca="1" ref="R430" ca="1">INDEX('Lorri 401b'!L:L,MATCH('Retirement Calculator'!A430,'Lorri 401b'!N:N,0),0)</f>
        <v>5352971.6353877019</v>
      </c>
      <c r="S430" s="25">
        <f t="shared" ca="1" si="267"/>
        <v>9227202.2719267234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6404.7404596389215</v>
      </c>
      <c r="K431" s="25">
        <f t="shared" si="264"/>
        <v>16520.094745597391</v>
      </c>
      <c r="L431" s="25"/>
      <c r="N431" s="25">
        <f>'Combined Retirement'!$C$18/12</f>
        <v>33932.660666666663</v>
      </c>
      <c r="O431" s="25">
        <f t="shared" si="265"/>
        <v>11007.82546143035</v>
      </c>
      <c r="P431" s="25">
        <f t="shared" si="266"/>
        <v>22924.835205236312</v>
      </c>
      <c r="Q431" s="25">
        <f t="array" aca="1" ref="Q431" ca="1">INDEX('Isaac 401k'!L:L,MATCH('Retirement Calculator'!A431,'Isaac 401k'!N:N,0),0)</f>
        <v>3883941.8373130457</v>
      </c>
      <c r="R431" s="25">
        <f t="array" aca="1" ref="R431" ca="1">INDEX('Lorri 401b'!L:L,MATCH('Retirement Calculator'!A431,'Lorri 401b'!N:N,0),0)</f>
        <v>5358686.7553947791</v>
      </c>
      <c r="S431" s="25">
        <f t="shared" ca="1" si="267"/>
        <v>9242628.592707824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6404.7404596389215</v>
      </c>
      <c r="K432" s="25">
        <f t="shared" si="264"/>
        <v>16520.094745597391</v>
      </c>
      <c r="L432" s="25"/>
      <c r="N432" s="25">
        <f>'Combined Retirement'!$C$18/12</f>
        <v>33932.660666666663</v>
      </c>
      <c r="O432" s="25">
        <f t="shared" si="265"/>
        <v>11007.82546143035</v>
      </c>
      <c r="P432" s="25">
        <f t="shared" si="266"/>
        <v>22924.835205236312</v>
      </c>
      <c r="Q432" s="25">
        <f t="array" aca="1" ref="Q432" ca="1">INDEX('Isaac 401k'!L:L,MATCH('Retirement Calculator'!A432,'Isaac 401k'!N:N,0),0)</f>
        <v>3893693.501423629</v>
      </c>
      <c r="R432" s="25">
        <f t="array" aca="1" ref="R432" ca="1">INDEX('Lorri 401b'!L:L,MATCH('Retirement Calculator'!A432,'Lorri 401b'!N:N,0),0)</f>
        <v>5364425.6884018863</v>
      </c>
      <c r="S432" s="25">
        <f t="shared" ca="1" si="267"/>
        <v>9258119.1898255162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6404.7404596389215</v>
      </c>
      <c r="K433" s="25">
        <f t="shared" si="264"/>
        <v>16520.094745597391</v>
      </c>
      <c r="L433" s="25"/>
      <c r="N433" s="25">
        <f>'Combined Retirement'!$C$18/12</f>
        <v>33932.660666666663</v>
      </c>
      <c r="O433" s="25">
        <f t="shared" si="265"/>
        <v>11007.82546143035</v>
      </c>
      <c r="P433" s="25">
        <f t="shared" si="266"/>
        <v>22924.835205236312</v>
      </c>
      <c r="Q433" s="25">
        <f t="array" aca="1" ref="Q433" ca="1">INDEX('Isaac 401k'!L:L,MATCH('Retirement Calculator'!A433,'Isaac 401k'!N:N,0),0)</f>
        <v>3903485.7974680066</v>
      </c>
      <c r="R433" s="25">
        <f t="array" aca="1" ref="R433" ca="1">INDEX('Lorri 401b'!L:L,MATCH('Retirement Calculator'!A433,'Lorri 401b'!N:N,0),0)</f>
        <v>5370188.5336298561</v>
      </c>
      <c r="S433" s="25">
        <f t="shared" ca="1" si="267"/>
        <v>9273674.3310978636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6404.7404596389215</v>
      </c>
      <c r="K434" s="25">
        <f t="shared" si="264"/>
        <v>16520.094745597391</v>
      </c>
      <c r="L434" s="25"/>
      <c r="N434" s="25">
        <f>'Combined Retirement'!$C$18/12</f>
        <v>33932.660666666663</v>
      </c>
      <c r="O434" s="25">
        <f t="shared" si="265"/>
        <v>11007.82546143035</v>
      </c>
      <c r="P434" s="25">
        <f t="shared" si="266"/>
        <v>22924.835205236312</v>
      </c>
      <c r="Q434" s="25">
        <f t="array" aca="1" ref="Q434" ca="1">INDEX('Isaac 401k'!L:L,MATCH('Retirement Calculator'!A434,'Isaac 401k'!N:N,0),0)</f>
        <v>3913318.8947459022</v>
      </c>
      <c r="R434" s="25">
        <f t="array" aca="1" ref="R434" ca="1">INDEX('Lorri 401b'!L:L,MATCH('Retirement Calculator'!A434,'Lorri 401b'!N:N,0),0)</f>
        <v>5375975.3907129429</v>
      </c>
      <c r="S434" s="25">
        <f t="shared" ca="1" si="267"/>
        <v>9289294.2854588442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6404.7404596389215</v>
      </c>
      <c r="K435" s="25">
        <f t="shared" si="264"/>
        <v>16520.094745597391</v>
      </c>
      <c r="L435" s="25"/>
      <c r="N435" s="25">
        <f>'Combined Retirement'!$C$18/12</f>
        <v>33932.660666666663</v>
      </c>
      <c r="O435" s="25">
        <f t="shared" si="265"/>
        <v>11007.82546143035</v>
      </c>
      <c r="P435" s="25">
        <f t="shared" si="266"/>
        <v>22924.835205236312</v>
      </c>
      <c r="Q435" s="25">
        <f t="array" aca="1" ref="Q435" ca="1">INDEX('Isaac 401k'!L:L,MATCH('Retirement Calculator'!A435,'Isaac 401k'!N:N,0),0)</f>
        <v>3923192.963262456</v>
      </c>
      <c r="R435" s="25">
        <f t="array" aca="1" ref="R435" ca="1">INDEX('Lorri 401b'!L:L,MATCH('Retirement Calculator'!A435,'Lorri 401b'!N:N,0),0)</f>
        <v>5381786.3597005419</v>
      </c>
      <c r="S435" s="25">
        <f t="shared" ca="1" si="267"/>
        <v>9304979.3229629975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6404.7404596389215</v>
      </c>
      <c r="K436" s="25">
        <f t="shared" si="264"/>
        <v>16520.094745597391</v>
      </c>
      <c r="L436" s="25"/>
      <c r="N436" s="25">
        <f>'Combined Retirement'!$C$18/12</f>
        <v>33932.660666666663</v>
      </c>
      <c r="O436" s="25">
        <f t="shared" si="265"/>
        <v>11007.82546143035</v>
      </c>
      <c r="P436" s="25">
        <f t="shared" si="266"/>
        <v>22924.835205236312</v>
      </c>
      <c r="Q436" s="25">
        <f t="array" aca="1" ref="Q436" ca="1">INDEX('Isaac 401k'!L:L,MATCH('Retirement Calculator'!A436,'Isaac 401k'!N:N,0),0)</f>
        <v>3933108.1737311617</v>
      </c>
      <c r="R436" s="25">
        <f t="array" aca="1" ref="R436" ca="1">INDEX('Lorri 401b'!L:L,MATCH('Retirement Calculator'!A436,'Lorri 401b'!N:N,0),0)</f>
        <v>5387621.5410589231</v>
      </c>
      <c r="S436" s="25">
        <f t="shared" ca="1" si="267"/>
        <v>9320729.7147900853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6404.7404596389215</v>
      </c>
      <c r="K437" s="25">
        <f t="shared" si="264"/>
        <v>16520.094745597391</v>
      </c>
      <c r="L437" s="25"/>
      <c r="N437" s="25">
        <f>'Combined Retirement'!$C$18/12</f>
        <v>33932.660666666663</v>
      </c>
      <c r="O437" s="25">
        <f t="shared" si="265"/>
        <v>11007.82546143035</v>
      </c>
      <c r="P437" s="25">
        <f t="shared" si="266"/>
        <v>22924.835205236312</v>
      </c>
      <c r="Q437" s="25">
        <f t="array" aca="1" ref="Q437" ca="1">INDEX('Isaac 401k'!L:L,MATCH('Retirement Calculator'!A437,'Isaac 401k'!N:N,0),0)</f>
        <v>3943064.6975768209</v>
      </c>
      <c r="R437" s="25">
        <f t="array" aca="1" ref="R437" ca="1">INDEX('Lorri 401b'!L:L,MATCH('Retirement Calculator'!A437,'Lorri 401b'!N:N,0),0)</f>
        <v>5393481.0356729645</v>
      </c>
      <c r="S437" s="25">
        <f t="shared" ca="1" si="267"/>
        <v>9336545.7332497854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6404.7404596389215</v>
      </c>
      <c r="K438" s="25">
        <f t="shared" si="264"/>
        <v>16520.094745597391</v>
      </c>
      <c r="L438" s="25"/>
      <c r="N438" s="25">
        <f>'Combined Retirement'!$C$18/12</f>
        <v>33932.660666666663</v>
      </c>
      <c r="O438" s="25">
        <f t="shared" si="265"/>
        <v>11007.82546143035</v>
      </c>
      <c r="P438" s="25">
        <f t="shared" si="266"/>
        <v>22924.835205236312</v>
      </c>
      <c r="Q438" s="25">
        <f t="array" aca="1" ref="Q438" ca="1">INDEX('Isaac 401k'!L:L,MATCH('Retirement Calculator'!A438,'Isaac 401k'!N:N,0),0)</f>
        <v>3953062.7069385033</v>
      </c>
      <c r="R438" s="25">
        <f t="array" aca="1" ref="R438" ca="1">INDEX('Lorri 401b'!L:L,MATCH('Retirement Calculator'!A438,'Lorri 401b'!N:N,0),0)</f>
        <v>5399364.9448478976</v>
      </c>
      <c r="S438" s="25">
        <f t="shared" ca="1" si="267"/>
        <v>9352427.6517864019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6404.7404596389215</v>
      </c>
      <c r="K439" s="25">
        <f t="shared" si="264"/>
        <v>16520.094745597391</v>
      </c>
      <c r="L439" s="25"/>
      <c r="N439" s="25">
        <f>'Combined Retirement'!$C$18/12</f>
        <v>33932.660666666663</v>
      </c>
      <c r="O439" s="25">
        <f t="shared" si="265"/>
        <v>11007.82546143035</v>
      </c>
      <c r="P439" s="25">
        <f t="shared" si="266"/>
        <v>22924.835205236312</v>
      </c>
      <c r="Q439" s="25">
        <f t="array" aca="1" ref="Q439" ca="1">INDEX('Isaac 401k'!L:L,MATCH('Retirement Calculator'!A439,'Isaac 401k'!N:N,0),0)</f>
        <v>3963102.374672526</v>
      </c>
      <c r="R439" s="25">
        <f t="array" aca="1" ref="R439" ca="1">INDEX('Lorri 401b'!L:L,MATCH('Retirement Calculator'!A439,'Lorri 401b'!N:N,0),0)</f>
        <v>5405273.3703110591</v>
      </c>
      <c r="S439" s="25">
        <f t="shared" ca="1" si="267"/>
        <v>9368375.7449835856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6404.7404596389215</v>
      </c>
      <c r="K440" s="25">
        <f t="shared" si="264"/>
        <v>16520.094745597391</v>
      </c>
      <c r="L440" s="25"/>
      <c r="N440" s="25">
        <f>'Combined Retirement'!$C$18/12</f>
        <v>33932.660666666663</v>
      </c>
      <c r="O440" s="25">
        <f t="shared" si="265"/>
        <v>11007.82546143035</v>
      </c>
      <c r="P440" s="25">
        <f t="shared" si="266"/>
        <v>22924.835205236312</v>
      </c>
      <c r="Q440" s="25">
        <f t="array" aca="1" ref="Q440" ca="1">INDEX('Isaac 401k'!L:L,MATCH('Retirement Calculator'!A440,'Isaac 401k'!N:N,0),0)</f>
        <v>3973183.8743554405</v>
      </c>
      <c r="R440" s="25">
        <f t="array" aca="1" ref="R440" ca="1">INDEX('Lorri 401b'!L:L,MATCH('Retirement Calculator'!A440,'Lorri 401b'!N:N,0),0)</f>
        <v>5411206.4142136509</v>
      </c>
      <c r="S440" s="25">
        <f t="shared" ca="1" si="267"/>
        <v>9384390.2885690909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6404.7404596389215</v>
      </c>
      <c r="K441" s="25">
        <f t="shared" si="264"/>
        <v>16520.094745597391</v>
      </c>
      <c r="L441" s="25"/>
      <c r="N441" s="25">
        <f>'Combined Retirement'!$C$18/12</f>
        <v>33932.660666666663</v>
      </c>
      <c r="O441" s="25">
        <f t="shared" si="265"/>
        <v>11007.82546143035</v>
      </c>
      <c r="P441" s="25">
        <f t="shared" si="266"/>
        <v>22924.835205236312</v>
      </c>
      <c r="Q441" s="25">
        <f t="array" aca="1" ref="Q441" ca="1">INDEX('Isaac 401k'!L:L,MATCH('Retirement Calculator'!A441,'Isaac 401k'!N:N,0),0)</f>
        <v>3983307.380287034</v>
      </c>
      <c r="R441" s="25">
        <f t="array" aca="1" ref="R441" ca="1">INDEX('Lorri 401b'!L:L,MATCH('Retirement Calculator'!A441,'Lorri 401b'!N:N,0),0)</f>
        <v>5417164.1791325035</v>
      </c>
      <c r="S441" s="25">
        <f t="shared" ca="1" si="267"/>
        <v>9400471.559419537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6404.7404596389215</v>
      </c>
      <c r="K442" s="25">
        <f t="shared" si="264"/>
        <v>16520.094745597391</v>
      </c>
      <c r="L442" s="25"/>
      <c r="N442" s="25">
        <f>'Combined Retirement'!$C$18/12</f>
        <v>33932.660666666663</v>
      </c>
      <c r="O442" s="25">
        <f t="shared" si="265"/>
        <v>11007.82546143035</v>
      </c>
      <c r="P442" s="25">
        <f t="shared" si="266"/>
        <v>22924.835205236312</v>
      </c>
      <c r="Q442" s="25">
        <f t="array" aca="1" ref="Q442" ca="1">INDEX('Isaac 401k'!L:L,MATCH('Retirement Calculator'!A442,'Isaac 401k'!N:N,0),0)</f>
        <v>3993473.0674933423</v>
      </c>
      <c r="R442" s="25">
        <f t="array" aca="1" ref="R442" ca="1">INDEX('Lorri 401b'!L:L,MATCH('Retirement Calculator'!A442,'Lorri 401b'!N:N,0),0)</f>
        <v>5423146.7680718508</v>
      </c>
      <c r="S442" s="25">
        <f t="shared" ca="1" si="267"/>
        <v>9416619.8355651926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6404.7404596389215</v>
      </c>
      <c r="K443" s="25">
        <f t="shared" si="264"/>
        <v>16520.094745597391</v>
      </c>
      <c r="L443" s="25"/>
      <c r="N443" s="25">
        <f>'Combined Retirement'!$C$18/12</f>
        <v>33932.660666666663</v>
      </c>
      <c r="O443" s="25">
        <f t="shared" si="265"/>
        <v>11007.82546143035</v>
      </c>
      <c r="P443" s="25">
        <f t="shared" si="266"/>
        <v>22924.835205236312</v>
      </c>
      <c r="Q443" s="25">
        <f t="array" aca="1" ref="Q443" ca="1">INDEX('Isaac 401k'!L:L,MATCH('Retirement Calculator'!A443,'Isaac 401k'!N:N,0),0)</f>
        <v>4003681.1117296768</v>
      </c>
      <c r="R443" s="25">
        <f t="array" aca="1" ref="R443" ca="1">INDEX('Lorri 401b'!L:L,MATCH('Retirement Calculator'!A443,'Lorri 401b'!N:N,0),0)</f>
        <v>5429154.2844651127</v>
      </c>
      <c r="S443" s="25">
        <f t="shared" ca="1" si="267"/>
        <v>9432835.3961947896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6404.7404596389215</v>
      </c>
      <c r="K444" s="25">
        <f t="shared" si="264"/>
        <v>16520.094745597391</v>
      </c>
      <c r="L444" s="25"/>
      <c r="N444" s="25">
        <f>'Combined Retirement'!$C$18/12</f>
        <v>33932.660666666663</v>
      </c>
      <c r="O444" s="25">
        <f t="shared" si="265"/>
        <v>11007.82546143035</v>
      </c>
      <c r="P444" s="25">
        <f t="shared" si="266"/>
        <v>22924.835205236312</v>
      </c>
      <c r="Q444" s="25">
        <f t="array" aca="1" ref="Q444" ca="1">INDEX('Isaac 401k'!L:L,MATCH('Retirement Calculator'!A444,'Isaac 401k'!N:N,0),0)</f>
        <v>4013931.6894836631</v>
      </c>
      <c r="R444" s="25">
        <f t="array" aca="1" ref="R444" ca="1">INDEX('Lorri 401b'!L:L,MATCH('Retirement Calculator'!A444,'Lorri 401b'!N:N,0),0)</f>
        <v>5435186.8321766797</v>
      </c>
      <c r="S444" s="25">
        <f t="shared" ca="1" si="267"/>
        <v>9449118.5216603428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6404.7404596389215</v>
      </c>
      <c r="K445" s="25">
        <f t="shared" si="264"/>
        <v>16520.094745597391</v>
      </c>
      <c r="L445" s="25"/>
      <c r="N445" s="25">
        <f>'Combined Retirement'!$C$18/12</f>
        <v>33932.660666666663</v>
      </c>
      <c r="O445" s="25">
        <f t="shared" si="265"/>
        <v>11007.82546143035</v>
      </c>
      <c r="P445" s="25">
        <f t="shared" si="266"/>
        <v>22924.835205236312</v>
      </c>
      <c r="Q445" s="25">
        <f t="array" aca="1" ref="Q445" ca="1">INDEX('Isaac 401k'!L:L,MATCH('Retirement Calculator'!A445,'Isaac 401k'!N:N,0),0)</f>
        <v>4024224.9779782905</v>
      </c>
      <c r="R445" s="25">
        <f t="array" aca="1" ref="R445" ca="1">INDEX('Lorri 401b'!L:L,MATCH('Retirement Calculator'!A445,'Lorri 401b'!N:N,0),0)</f>
        <v>5441244.5155037111</v>
      </c>
      <c r="S445" s="25">
        <f t="shared" ca="1" si="267"/>
        <v>9465469.4934820011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6404.7404596389215</v>
      </c>
      <c r="K446" s="25">
        <f t="shared" si="264"/>
        <v>16520.094745597391</v>
      </c>
      <c r="L446" s="25"/>
      <c r="N446" s="25">
        <f>'Combined Retirement'!$C$18/12</f>
        <v>33932.660666666663</v>
      </c>
      <c r="O446" s="25">
        <f t="shared" si="265"/>
        <v>11007.82546143035</v>
      </c>
      <c r="P446" s="25">
        <f t="shared" si="266"/>
        <v>22924.835205236312</v>
      </c>
      <c r="Q446" s="25">
        <f t="array" aca="1" ref="Q446" ca="1">INDEX('Isaac 401k'!L:L,MATCH('Retirement Calculator'!A446,'Isaac 401k'!N:N,0),0)</f>
        <v>4034561.155174979</v>
      </c>
      <c r="R446" s="25">
        <f t="array" aca="1" ref="R446" ca="1">INDEX('Lorri 401b'!L:L,MATCH('Retirement Calculator'!A446,'Lorri 401b'!N:N,0),0)</f>
        <v>5447327.4391779387</v>
      </c>
      <c r="S446" s="25">
        <f t="shared" ca="1" si="267"/>
        <v>9481888.5943529177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6404.7404596389215</v>
      </c>
      <c r="K447" s="25">
        <f t="shared" si="264"/>
        <v>16520.094745597391</v>
      </c>
      <c r="L447" s="25"/>
      <c r="N447" s="25">
        <f>'Combined Retirement'!$C$18/12</f>
        <v>33932.660666666663</v>
      </c>
      <c r="O447" s="25">
        <f t="shared" si="265"/>
        <v>11007.82546143035</v>
      </c>
      <c r="P447" s="25">
        <f t="shared" si="266"/>
        <v>22924.835205236312</v>
      </c>
      <c r="Q447" s="25">
        <f t="array" aca="1" ref="Q447" ca="1">INDEX('Isaac 401k'!L:L,MATCH('Retirement Calculator'!A447,'Isaac 401k'!N:N,0),0)</f>
        <v>4044940.3997766539</v>
      </c>
      <c r="R447" s="25">
        <f t="array" aca="1" ref="R447" ca="1">INDEX('Lorri 401b'!L:L,MATCH('Retirement Calculator'!A447,'Lorri 401b'!N:N,0),0)</f>
        <v>5453435.7083674753</v>
      </c>
      <c r="S447" s="25">
        <f t="shared" ca="1" si="267"/>
        <v>9498376.1081441287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6404.7404596389215</v>
      </c>
      <c r="K448" s="25">
        <f t="shared" si="264"/>
        <v>16520.094745597391</v>
      </c>
      <c r="L448" s="25"/>
      <c r="N448" s="25">
        <f>'Combined Retirement'!$C$18/12</f>
        <v>33932.660666666663</v>
      </c>
      <c r="O448" s="25">
        <f t="shared" si="265"/>
        <v>11007.82546143035</v>
      </c>
      <c r="P448" s="25">
        <f t="shared" si="266"/>
        <v>22924.835205236312</v>
      </c>
      <c r="Q448" s="25">
        <f t="array" aca="1" ref="Q448" ca="1">INDEX('Isaac 401k'!L:L,MATCH('Retirement Calculator'!A448,'Isaac 401k'!N:N,0),0)</f>
        <v>4055362.8912308356</v>
      </c>
      <c r="R448" s="25">
        <f t="array" aca="1" ref="R448" ca="1">INDEX('Lorri 401b'!L:L,MATCH('Retirement Calculator'!A448,'Lorri 401b'!N:N,0),0)</f>
        <v>5459569.4286786355</v>
      </c>
      <c r="S448" s="25">
        <f t="shared" ca="1" si="267"/>
        <v>9514932.319909472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6404.7404596389215</v>
      </c>
      <c r="K449" s="25">
        <f t="shared" si="264"/>
        <v>16520.094745597391</v>
      </c>
      <c r="L449" s="25"/>
      <c r="N449" s="25">
        <f>'Combined Retirement'!$C$18/12</f>
        <v>33932.660666666663</v>
      </c>
      <c r="O449" s="25">
        <f t="shared" si="265"/>
        <v>11007.82546143035</v>
      </c>
      <c r="P449" s="25">
        <f t="shared" si="266"/>
        <v>22924.835205236312</v>
      </c>
      <c r="Q449" s="25">
        <f t="array" aca="1" ref="Q449" ca="1">INDEX('Isaac 401k'!L:L,MATCH('Retirement Calculator'!A449,'Isaac 401k'!N:N,0),0)</f>
        <v>4065828.8097327431</v>
      </c>
      <c r="R449" s="25">
        <f t="array" aca="1" ref="R449" ca="1">INDEX('Lorri 401b'!L:L,MATCH('Retirement Calculator'!A449,'Lorri 401b'!N:N,0),0)</f>
        <v>5465728.7061577588</v>
      </c>
      <c r="S449" s="25">
        <f t="shared" ca="1" si="267"/>
        <v>9531557.5158905014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6404.7404596389215</v>
      </c>
      <c r="K450" s="25">
        <f t="shared" si="264"/>
        <v>16520.094745597391</v>
      </c>
      <c r="L450" s="25"/>
      <c r="N450" s="25">
        <f>'Combined Retirement'!$C$18/12</f>
        <v>33932.660666666663</v>
      </c>
      <c r="O450" s="25">
        <f t="shared" si="265"/>
        <v>11007.82546143035</v>
      </c>
      <c r="P450" s="25">
        <f t="shared" si="266"/>
        <v>22924.835205236312</v>
      </c>
      <c r="Q450" s="25">
        <f t="array" aca="1" ref="Q450" ca="1">INDEX('Isaac 401k'!L:L,MATCH('Retirement Calculator'!A450,'Isaac 401k'!N:N,0),0)</f>
        <v>4076338.3362284084</v>
      </c>
      <c r="R450" s="25">
        <f t="array" aca="1" ref="R450" ca="1">INDEX('Lorri 401b'!L:L,MATCH('Retirement Calculator'!A450,'Lorri 401b'!N:N,0),0)</f>
        <v>5471913.6472930452</v>
      </c>
      <c r="S450" s="25">
        <f t="shared" ca="1" si="267"/>
        <v>9548251.983521454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6404.7404596389215</v>
      </c>
      <c r="K451" s="25">
        <f t="shared" si="264"/>
        <v>16520.094745597391</v>
      </c>
      <c r="L451" s="25"/>
      <c r="N451" s="25">
        <f>'Combined Retirement'!$C$18/12</f>
        <v>33932.660666666663</v>
      </c>
      <c r="O451" s="25">
        <f t="shared" si="265"/>
        <v>11007.82546143035</v>
      </c>
      <c r="P451" s="25">
        <f t="shared" si="266"/>
        <v>22924.835205236312</v>
      </c>
      <c r="Q451" s="25">
        <f t="array" aca="1" ref="Q451" ca="1">INDEX('Isaac 401k'!L:L,MATCH('Retirement Calculator'!A451,'Isaac 401k'!N:N,0),0)</f>
        <v>4086891.652417806</v>
      </c>
      <c r="R451" s="25">
        <f t="array" aca="1" ref="R451" ca="1">INDEX('Lorri 401b'!L:L,MATCH('Retirement Calculator'!A451,'Lorri 401b'!N:N,0),0)</f>
        <v>5478124.3590163952</v>
      </c>
      <c r="S451" s="25">
        <f t="shared" ca="1" si="267"/>
        <v>9565016.0114342012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6404.7404596389215</v>
      </c>
      <c r="K452" s="25">
        <f t="shared" si="264"/>
        <v>16520.094745597391</v>
      </c>
      <c r="L452" s="25"/>
      <c r="N452" s="25">
        <f>'Combined Retirement'!$C$18/12</f>
        <v>33932.660666666663</v>
      </c>
      <c r="O452" s="25">
        <f t="shared" si="265"/>
        <v>11007.82546143035</v>
      </c>
      <c r="P452" s="25">
        <f t="shared" si="266"/>
        <v>22924.835205236312</v>
      </c>
      <c r="Q452" s="25">
        <f t="array" aca="1" ref="Q452" ca="1">INDEX('Isaac 401k'!L:L,MATCH('Retirement Calculator'!A452,'Isaac 401k'!N:N,0),0)</f>
        <v>4097488.9407579927</v>
      </c>
      <c r="R452" s="25">
        <f t="array" aca="1" ref="R452" ca="1">INDEX('Lorri 401b'!L:L,MATCH('Retirement Calculator'!A452,'Lorri 401b'!N:N,0),0)</f>
        <v>5484360.9487052588</v>
      </c>
      <c r="S452" s="25">
        <f t="shared" ca="1" si="267"/>
        <v>9581849.8894632515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6404.7404596389215</v>
      </c>
      <c r="K453" s="25">
        <f t="shared" si="264"/>
        <v>16520.094745597391</v>
      </c>
      <c r="L453" s="25"/>
      <c r="N453" s="25">
        <f>'Combined Retirement'!$C$18/12</f>
        <v>33932.660666666663</v>
      </c>
      <c r="O453" s="25">
        <f t="shared" si="265"/>
        <v>11007.82546143035</v>
      </c>
      <c r="P453" s="25">
        <f t="shared" si="266"/>
        <v>22924.835205236312</v>
      </c>
      <c r="Q453" s="25">
        <f t="array" aca="1" ref="Q453" ca="1">INDEX('Isaac 401k'!L:L,MATCH('Retirement Calculator'!A453,'Isaac 401k'!N:N,0),0)</f>
        <v>4108130.3844662635</v>
      </c>
      <c r="R453" s="25">
        <f t="array" aca="1" ref="R453" ca="1">INDEX('Lorri 401b'!L:L,MATCH('Retirement Calculator'!A453,'Lorri 401b'!N:N,0),0)</f>
        <v>5490623.5241844933</v>
      </c>
      <c r="S453" s="25">
        <f t="shared" ca="1" si="267"/>
        <v>9598753.9086507559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6404.7404596389215</v>
      </c>
      <c r="K454" s="25">
        <f t="shared" si="264"/>
        <v>16520.094745597391</v>
      </c>
      <c r="L454" s="25"/>
      <c r="N454" s="25">
        <f>'Combined Retirement'!$C$18/12</f>
        <v>33932.660666666663</v>
      </c>
      <c r="O454" s="25">
        <f t="shared" si="265"/>
        <v>11007.82546143035</v>
      </c>
      <c r="P454" s="25">
        <f t="shared" si="266"/>
        <v>22924.835205236312</v>
      </c>
      <c r="Q454" s="25">
        <f t="array" aca="1" ref="Q454" ca="1">INDEX('Isaac 401k'!L:L,MATCH('Retirement Calculator'!A454,'Isaac 401k'!N:N,0),0)</f>
        <v>4118816.1675233184</v>
      </c>
      <c r="R454" s="25">
        <f t="array" aca="1" ref="R454" ca="1">INDEX('Lorri 401b'!L:L,MATCH('Retirement Calculator'!A454,'Lorri 401b'!N:N,0),0)</f>
        <v>5496912.1937282244</v>
      </c>
      <c r="S454" s="25">
        <f t="shared" ca="1" si="267"/>
        <v>9615728.3612515423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6404.7404596389215</v>
      </c>
      <c r="K455" s="25">
        <f t="shared" si="264"/>
        <v>16520.094745597391</v>
      </c>
      <c r="L455" s="25"/>
      <c r="N455" s="25">
        <f>'Combined Retirement'!$C$18/12</f>
        <v>33932.660666666663</v>
      </c>
      <c r="O455" s="25">
        <f t="shared" si="265"/>
        <v>11007.82546143035</v>
      </c>
      <c r="P455" s="25">
        <f t="shared" si="266"/>
        <v>22924.835205236312</v>
      </c>
      <c r="Q455" s="25">
        <f t="array" aca="1" ref="Q455" ca="1">INDEX('Isaac 401k'!L:L,MATCH('Retirement Calculator'!A455,'Isaac 401k'!N:N,0),0)</f>
        <v>4129546.4746764447</v>
      </c>
      <c r="R455" s="25">
        <f t="array" aca="1" ref="R455" ca="1">INDEX('Lorri 401b'!L:L,MATCH('Retirement Calculator'!A455,'Lorri 401b'!N:N,0),0)</f>
        <v>5503227.0660617212</v>
      </c>
      <c r="S455" s="25">
        <f t="shared" ca="1" si="267"/>
        <v>9632773.5407381654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6404.7404596389215</v>
      </c>
      <c r="K456" s="25">
        <f t="shared" si="264"/>
        <v>16520.094745597391</v>
      </c>
      <c r="L456" s="25"/>
      <c r="N456" s="25">
        <f>'Combined Retirement'!$C$18/12</f>
        <v>33932.660666666663</v>
      </c>
      <c r="O456" s="25">
        <f t="shared" si="265"/>
        <v>11007.82546143035</v>
      </c>
      <c r="P456" s="25">
        <f t="shared" si="266"/>
        <v>22924.835205236312</v>
      </c>
      <c r="Q456" s="25">
        <f t="array" aca="1" ref="Q456" ca="1">INDEX('Isaac 401k'!L:L,MATCH('Retirement Calculator'!A456,'Isaac 401k'!N:N,0),0)</f>
        <v>4140321.4914427088</v>
      </c>
      <c r="R456" s="25">
        <f t="array" aca="1" ref="R456" ca="1">INDEX('Lorri 401b'!L:L,MATCH('Retirement Calculator'!A456,'Lorri 401b'!N:N,0),0)</f>
        <v>5509568.2503632735</v>
      </c>
      <c r="S456" s="25">
        <f t="shared" ca="1" si="267"/>
        <v>9649889.7418059818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6404.7404596389215</v>
      </c>
      <c r="K457" s="25">
        <f t="shared" si="264"/>
        <v>16520.094745597391</v>
      </c>
      <c r="L457" s="25"/>
      <c r="N457" s="25">
        <f>'Combined Retirement'!$C$18/12</f>
        <v>33932.660666666663</v>
      </c>
      <c r="O457" s="25">
        <f t="shared" si="265"/>
        <v>11007.82546143035</v>
      </c>
      <c r="P457" s="25">
        <f t="shared" si="266"/>
        <v>22924.835205236312</v>
      </c>
      <c r="Q457" s="25">
        <f t="array" aca="1" ref="Q457" ca="1">INDEX('Isaac 401k'!L:L,MATCH('Retirement Calculator'!A457,'Isaac 401k'!N:N,0),0)</f>
        <v>4151141.4041121658</v>
      </c>
      <c r="R457" s="25">
        <f t="array" aca="1" ref="R457" ca="1">INDEX('Lorri 401b'!L:L,MATCH('Retirement Calculator'!A457,'Lorri 401b'!N:N,0),0)</f>
        <v>5515935.8562660823</v>
      </c>
      <c r="S457" s="25">
        <f t="shared" ca="1" si="267"/>
        <v>9667077.260378249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6404.7404596389215</v>
      </c>
      <c r="K458" s="25">
        <f t="shared" si="264"/>
        <v>16520.094745597391</v>
      </c>
      <c r="L458" s="25"/>
      <c r="N458" s="25">
        <f>'Combined Retirement'!$C$18/12</f>
        <v>33932.660666666663</v>
      </c>
      <c r="O458" s="25">
        <f t="shared" si="265"/>
        <v>11007.82546143035</v>
      </c>
      <c r="P458" s="25">
        <f t="shared" si="266"/>
        <v>22924.835205236312</v>
      </c>
      <c r="Q458" s="25">
        <f t="array" aca="1" ref="Q458" ca="1">INDEX('Isaac 401k'!L:L,MATCH('Retirement Calculator'!A458,'Isaac 401k'!N:N,0),0)</f>
        <v>4162006.3997510788</v>
      </c>
      <c r="R458" s="25">
        <f t="array" aca="1" ref="R458" ca="1">INDEX('Lorri 401b'!L:L,MATCH('Retirement Calculator'!A458,'Lorri 401b'!N:N,0),0)</f>
        <v>5522329.9938601535</v>
      </c>
      <c r="S458" s="25">
        <f t="shared" ca="1" si="267"/>
        <v>9684336.3936112318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6404.7404596389215</v>
      </c>
      <c r="K459" s="25">
        <f t="shared" si="264"/>
        <v>16520.094745597391</v>
      </c>
      <c r="L459" s="25"/>
      <c r="N459" s="25">
        <f>'Combined Retirement'!$C$18/12</f>
        <v>33932.660666666663</v>
      </c>
      <c r="O459" s="25">
        <f t="shared" si="265"/>
        <v>11007.82546143035</v>
      </c>
      <c r="P459" s="25">
        <f t="shared" si="266"/>
        <v>22924.835205236312</v>
      </c>
      <c r="Q459" s="25">
        <f t="array" aca="1" ref="Q459" ca="1">INDEX('Isaac 401k'!L:L,MATCH('Retirement Calculator'!A459,'Isaac 401k'!N:N,0),0)</f>
        <v>4172916.6662051538</v>
      </c>
      <c r="R459" s="25">
        <f t="array" aca="1" ref="R459" ca="1">INDEX('Lorri 401b'!L:L,MATCH('Retirement Calculator'!A459,'Lorri 401b'!N:N,0),0)</f>
        <v>5528750.7736941995</v>
      </c>
      <c r="S459" s="25">
        <f t="shared" ca="1" si="267"/>
        <v>9701667.4398993533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6404.7404596389215</v>
      </c>
      <c r="K460" s="25">
        <f t="shared" si="264"/>
        <v>16520.094745597391</v>
      </c>
      <c r="L460" s="25"/>
      <c r="N460" s="25">
        <f>'Combined Retirement'!$C$18/12</f>
        <v>33932.660666666663</v>
      </c>
      <c r="O460" s="25">
        <f t="shared" si="265"/>
        <v>11007.82546143035</v>
      </c>
      <c r="P460" s="25">
        <f t="shared" si="266"/>
        <v>22924.835205236312</v>
      </c>
      <c r="Q460" s="25">
        <f t="array" aca="1" ref="Q460" ca="1">INDEX('Isaac 401k'!L:L,MATCH('Retirement Calculator'!A460,'Isaac 401k'!N:N,0),0)</f>
        <v>4183872.3921027877</v>
      </c>
      <c r="R460" s="25">
        <f t="array" aca="1" ref="R460" ca="1">INDEX('Lorri 401b'!L:L,MATCH('Retirement Calculator'!A460,'Lorri 401b'!N:N,0),0)</f>
        <v>5535198.3067775546</v>
      </c>
      <c r="S460" s="25">
        <f t="shared" ca="1" si="267"/>
        <v>9719070.6988803428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6404.7404596389215</v>
      </c>
      <c r="K461" s="25">
        <f t="shared" si="264"/>
        <v>16520.094745597391</v>
      </c>
      <c r="L461" s="25"/>
      <c r="N461" s="25">
        <f>'Combined Retirement'!$C$18/12</f>
        <v>33932.660666666663</v>
      </c>
      <c r="O461" s="25">
        <f t="shared" si="265"/>
        <v>11007.82546143035</v>
      </c>
      <c r="P461" s="25">
        <f t="shared" si="266"/>
        <v>22924.835205236312</v>
      </c>
      <c r="Q461" s="25">
        <f t="array" aca="1" ref="Q461" ca="1">INDEX('Isaac 401k'!L:L,MATCH('Retirement Calculator'!A461,'Isaac 401k'!N:N,0),0)</f>
        <v>4194873.7668583281</v>
      </c>
      <c r="R461" s="25">
        <f t="array" aca="1" ref="R461" ca="1">INDEX('Lorri 401b'!L:L,MATCH('Retirement Calculator'!A461,'Lorri 401b'!N:N,0),0)</f>
        <v>5541672.7045820896</v>
      </c>
      <c r="S461" s="25">
        <f t="shared" ca="1" si="267"/>
        <v>9736546.4714404177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6404.7404596389215</v>
      </c>
      <c r="K462" s="25">
        <f t="shared" si="264"/>
        <v>16520.094745597391</v>
      </c>
      <c r="L462" s="25"/>
      <c r="N462" s="25">
        <f>'Combined Retirement'!$C$18/12</f>
        <v>33932.660666666663</v>
      </c>
      <c r="O462" s="25">
        <f t="shared" si="265"/>
        <v>11007.82546143035</v>
      </c>
      <c r="P462" s="25">
        <f t="shared" si="266"/>
        <v>22924.835205236312</v>
      </c>
      <c r="Q462" s="25">
        <f t="array" aca="1" ref="Q462" ca="1">INDEX('Isaac 401k'!L:L,MATCH('Retirement Calculator'!A462,'Isaac 401k'!N:N,0),0)</f>
        <v>4205920.9806753499</v>
      </c>
      <c r="R462" s="25">
        <f t="array" aca="1" ref="R462" ca="1">INDEX('Lorri 401b'!L:L,MATCH('Retirement Calculator'!A462,'Lorri 401b'!N:N,0),0)</f>
        <v>5548174.0790441437</v>
      </c>
      <c r="S462" s="25">
        <f t="shared" ca="1" si="267"/>
        <v>9754095.0597194936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6404.7404596389215</v>
      </c>
      <c r="K463" s="25">
        <f t="shared" si="264"/>
        <v>16520.094745597391</v>
      </c>
      <c r="L463" s="25"/>
      <c r="N463" s="25">
        <f>'Combined Retirement'!$C$18/12</f>
        <v>33932.660666666663</v>
      </c>
      <c r="O463" s="25">
        <f t="shared" si="265"/>
        <v>11007.82546143035</v>
      </c>
      <c r="P463" s="25">
        <f t="shared" si="266"/>
        <v>22924.835205236312</v>
      </c>
      <c r="Q463" s="25">
        <f t="array" aca="1" ref="Q463" ca="1">INDEX('Isaac 401k'!L:L,MATCH('Retirement Calculator'!A463,'Isaac 401k'!N:N,0),0)</f>
        <v>4217014.2245499436</v>
      </c>
      <c r="R463" s="25">
        <f t="array" aca="1" ref="R463" ca="1">INDEX('Lorri 401b'!L:L,MATCH('Retirement Calculator'!A463,'Lorri 401b'!N:N,0),0)</f>
        <v>5554702.5425664568</v>
      </c>
      <c r="S463" s="25">
        <f t="shared" ca="1" si="267"/>
        <v>9771716.7671164013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6404.7404596389215</v>
      </c>
      <c r="K464" s="25">
        <f t="shared" si="264"/>
        <v>16520.094745597391</v>
      </c>
      <c r="L464" s="25"/>
      <c r="N464" s="25">
        <f>'Combined Retirement'!$C$18/12</f>
        <v>33932.660666666663</v>
      </c>
      <c r="O464" s="25">
        <f t="shared" si="265"/>
        <v>11007.82546143035</v>
      </c>
      <c r="P464" s="25">
        <f t="shared" si="266"/>
        <v>22924.835205236312</v>
      </c>
      <c r="Q464" s="25">
        <f t="array" aca="1" ref="Q464" ca="1">INDEX('Isaac 401k'!L:L,MATCH('Retirement Calculator'!A464,'Isaac 401k'!N:N,0),0)</f>
        <v>4228153.6902740141</v>
      </c>
      <c r="R464" s="25">
        <f t="array" aca="1" ref="R464" ca="1">INDEX('Lorri 401b'!L:L,MATCH('Retirement Calculator'!A464,'Lorri 401b'!N:N,0),0)</f>
        <v>5561258.2080201125</v>
      </c>
      <c r="S464" s="25">
        <f t="shared" ca="1" si="267"/>
        <v>9789411.8982941266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6404.7404596389215</v>
      </c>
      <c r="K465" s="25">
        <f t="shared" si="264"/>
        <v>16520.094745597391</v>
      </c>
      <c r="L465" s="25"/>
      <c r="N465" s="25">
        <f>'Combined Retirement'!$C$18/12</f>
        <v>33932.660666666663</v>
      </c>
      <c r="O465" s="25">
        <f t="shared" si="265"/>
        <v>11007.82546143035</v>
      </c>
      <c r="P465" s="25">
        <f t="shared" si="266"/>
        <v>22924.835205236312</v>
      </c>
      <c r="Q465" s="25">
        <f t="array" aca="1" ref="Q465" ca="1">INDEX('Isaac 401k'!L:L,MATCH('Retirement Calculator'!A465,'Isaac 401k'!N:N,0),0)</f>
        <v>4239339.570438602</v>
      </c>
      <c r="R465" s="25">
        <f t="array" aca="1" ref="R465" ca="1">INDEX('Lorri 401b'!L:L,MATCH('Retirement Calculator'!A465,'Lorri 401b'!N:N,0),0)</f>
        <v>5567841.1887464914</v>
      </c>
      <c r="S465" s="25">
        <f t="shared" ca="1" si="267"/>
        <v>9807180.7591850944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6404.7404596389215</v>
      </c>
      <c r="K466" s="25">
        <f t="shared" si="264"/>
        <v>16520.094745597391</v>
      </c>
      <c r="L466" s="25"/>
      <c r="N466" s="25">
        <f>'Combined Retirement'!$C$18/12</f>
        <v>33932.660666666663</v>
      </c>
      <c r="O466" s="25">
        <f t="shared" si="265"/>
        <v>11007.82546143035</v>
      </c>
      <c r="P466" s="25">
        <f t="shared" si="266"/>
        <v>22924.835205236312</v>
      </c>
      <c r="Q466" s="25">
        <f t="array" aca="1" ref="Q466" ca="1">INDEX('Isaac 401k'!L:L,MATCH('Retirement Calculator'!A466,'Isaac 401k'!N:N,0),0)</f>
        <v>4250572.0584372086</v>
      </c>
      <c r="R466" s="25">
        <f t="array" aca="1" ref="R466" ca="1">INDEX('Lorri 401b'!L:L,MATCH('Retirement Calculator'!A466,'Lorri 401b'!N:N,0),0)</f>
        <v>5574451.5985592306</v>
      </c>
      <c r="S466" s="25">
        <f t="shared" ca="1" si="267"/>
        <v>9825023.6569964401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6404.7404596389215</v>
      </c>
      <c r="K467" s="25">
        <f t="shared" si="264"/>
        <v>16520.094745597391</v>
      </c>
      <c r="L467" s="25"/>
      <c r="N467" s="25">
        <f>'Combined Retirement'!$C$18/12</f>
        <v>33932.660666666663</v>
      </c>
      <c r="O467" s="25">
        <f t="shared" si="265"/>
        <v>11007.82546143035</v>
      </c>
      <c r="P467" s="25">
        <f t="shared" si="266"/>
        <v>22924.835205236312</v>
      </c>
      <c r="Q467" s="25">
        <f t="array" aca="1" ref="Q467" ca="1">INDEX('Isaac 401k'!L:L,MATCH('Retirement Calculator'!A467,'Isaac 401k'!N:N,0),0)</f>
        <v>4261851.3484691428</v>
      </c>
      <c r="R467" s="25">
        <f t="array" aca="1" ref="R467" ca="1">INDEX('Lorri 401b'!L:L,MATCH('Retirement Calculator'!A467,'Lorri 401b'!N:N,0),0)</f>
        <v>5581089.5517461896</v>
      </c>
      <c r="S467" s="25">
        <f t="shared" ca="1" si="267"/>
        <v>9842940.9002153315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6404.7404596389215</v>
      </c>
      <c r="K468" s="25">
        <f t="shared" si="264"/>
        <v>16520.094745597391</v>
      </c>
      <c r="L468" s="25"/>
      <c r="N468" s="25">
        <f>'Combined Retirement'!$C$18/12</f>
        <v>33932.660666666663</v>
      </c>
      <c r="O468" s="25">
        <f t="shared" si="265"/>
        <v>11007.82546143035</v>
      </c>
      <c r="P468" s="25">
        <f t="shared" si="266"/>
        <v>22924.835205236312</v>
      </c>
      <c r="Q468" s="25">
        <f t="array" aca="1" ref="Q468" ca="1">INDEX('Isaac 401k'!L:L,MATCH('Retirement Calculator'!A468,'Isaac 401k'!N:N,0),0)</f>
        <v>4273177.635542877</v>
      </c>
      <c r="R468" s="25">
        <f t="array" aca="1" ref="R468" ca="1">INDEX('Lorri 401b'!L:L,MATCH('Retirement Calculator'!A468,'Lorri 401b'!N:N,0),0)</f>
        <v>5587755.1630714275</v>
      </c>
      <c r="S468" s="25">
        <f t="shared" ca="1" si="267"/>
        <v>9860932.7986143045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6404.7404596389215</v>
      </c>
      <c r="K469" s="25">
        <f t="shared" si="264"/>
        <v>16520.094745597391</v>
      </c>
      <c r="L469" s="25"/>
      <c r="N469" s="25">
        <f>'Combined Retirement'!$C$18/12</f>
        <v>33932.660666666663</v>
      </c>
      <c r="O469" s="25">
        <f t="shared" si="265"/>
        <v>11007.82546143035</v>
      </c>
      <c r="P469" s="25">
        <f t="shared" si="266"/>
        <v>22924.835205236312</v>
      </c>
      <c r="Q469" s="25">
        <f t="array" aca="1" ref="Q469" ca="1">INDEX('Isaac 401k'!L:L,MATCH('Retirement Calculator'!A469,'Isaac 401k'!N:N,0),0)</f>
        <v>4284551.1154794181</v>
      </c>
      <c r="R469" s="25">
        <f t="array" aca="1" ref="R469" ca="1">INDEX('Lorri 401b'!L:L,MATCH('Retirement Calculator'!A469,'Lorri 401b'!N:N,0),0)</f>
        <v>5594448.5477771871</v>
      </c>
      <c r="S469" s="25">
        <f t="shared" ca="1" si="267"/>
        <v>9878999.6632566042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6404.7404596389215</v>
      </c>
      <c r="K470" s="25">
        <f t="shared" si="264"/>
        <v>16520.094745597391</v>
      </c>
      <c r="L470" s="25"/>
      <c r="N470" s="25">
        <f>'Combined Retirement'!$C$18/12</f>
        <v>33932.660666666663</v>
      </c>
      <c r="O470" s="25">
        <f t="shared" si="265"/>
        <v>11007.82546143035</v>
      </c>
      <c r="P470" s="25">
        <f t="shared" si="266"/>
        <v>22924.835205236312</v>
      </c>
      <c r="Q470" s="25">
        <f t="array" aca="1" ref="Q470" ca="1">INDEX('Isaac 401k'!L:L,MATCH('Retirement Calculator'!A470,'Isaac 401k'!N:N,0),0)</f>
        <v>4295971.9849156952</v>
      </c>
      <c r="R470" s="25">
        <f t="array" aca="1" ref="R470" ca="1">INDEX('Lorri 401b'!L:L,MATCH('Retirement Calculator'!A470,'Lorri 401b'!N:N,0),0)</f>
        <v>5601169.8215858871</v>
      </c>
      <c r="S470" s="25">
        <f t="shared" ca="1" si="267"/>
        <v>9897141.8065015823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6404.7404596389215</v>
      </c>
      <c r="K471" s="25">
        <f t="shared" si="264"/>
        <v>16520.094745597391</v>
      </c>
      <c r="L471" s="25"/>
      <c r="N471" s="25">
        <f>'Combined Retirement'!$C$18/12</f>
        <v>33932.660666666663</v>
      </c>
      <c r="O471" s="25">
        <f t="shared" si="265"/>
        <v>11007.82546143035</v>
      </c>
      <c r="P471" s="25">
        <f t="shared" si="266"/>
        <v>22924.835205236312</v>
      </c>
      <c r="Q471" s="25">
        <f t="array" aca="1" ref="Q471" ca="1">INDEX('Isaac 401k'!L:L,MATCH('Retirement Calculator'!A471,'Isaac 401k'!N:N,0),0)</f>
        <v>4307440.4413079564</v>
      </c>
      <c r="R471" s="25">
        <f t="array" aca="1" ref="R471" ca="1">INDEX('Lorri 401b'!L:L,MATCH('Retirement Calculator'!A471,'Lorri 401b'!N:N,0),0)</f>
        <v>5607919.1007021237</v>
      </c>
      <c r="S471" s="25">
        <f t="shared" ca="1" si="267"/>
        <v>9915359.5420100801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6404.7404596389215</v>
      </c>
      <c r="K472" s="25">
        <f t="shared" si="264"/>
        <v>16520.094745597391</v>
      </c>
      <c r="L472" s="25"/>
      <c r="N472" s="25">
        <f>'Combined Retirement'!$C$18/12</f>
        <v>33932.660666666663</v>
      </c>
      <c r="O472" s="25">
        <f t="shared" si="265"/>
        <v>11007.82546143035</v>
      </c>
      <c r="P472" s="25">
        <f t="shared" si="266"/>
        <v>22924.835205236312</v>
      </c>
      <c r="Q472" s="25">
        <f t="array" aca="1" ref="Q472" ca="1">INDEX('Isaac 401k'!L:L,MATCH('Retirement Calculator'!A472,'Isaac 401k'!N:N,0),0)</f>
        <v>4318956.6829351857</v>
      </c>
      <c r="R472" s="25">
        <f t="array" aca="1" ref="R472" ca="1">INDEX('Lorri 401b'!L:L,MATCH('Retirement Calculator'!A472,'Lorri 401b'!N:N,0),0)</f>
        <v>5614696.5018146783</v>
      </c>
      <c r="S472" s="25">
        <f t="shared" ca="1" si="267"/>
        <v>9933653.184749864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6404.7404596389215</v>
      </c>
      <c r="K473" s="25">
        <f t="shared" si="264"/>
        <v>16520.094745597391</v>
      </c>
      <c r="L473" s="25"/>
      <c r="N473" s="25">
        <f>'Combined Retirement'!$C$18/12</f>
        <v>33932.660666666663</v>
      </c>
      <c r="O473" s="25">
        <f t="shared" si="265"/>
        <v>11007.82546143035</v>
      </c>
      <c r="P473" s="25">
        <f t="shared" si="266"/>
        <v>22924.835205236312</v>
      </c>
      <c r="Q473" s="25">
        <f t="array" aca="1" ref="Q473" ca="1">INDEX('Isaac 401k'!L:L,MATCH('Retirement Calculator'!A473,'Isaac 401k'!N:N,0),0)</f>
        <v>4330520.9089025287</v>
      </c>
      <c r="R473" s="25">
        <f t="array" aca="1" ref="R473" ca="1">INDEX('Lorri 401b'!L:L,MATCH('Retirement Calculator'!A473,'Lorri 401b'!N:N,0),0)</f>
        <v>5621502.1420985349</v>
      </c>
      <c r="S473" s="25">
        <f t="shared" ca="1" si="267"/>
        <v>9952023.0510010645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6404.7404596389215</v>
      </c>
      <c r="K474" s="25">
        <f t="shared" si="264"/>
        <v>16520.094745597391</v>
      </c>
      <c r="L474" s="25"/>
      <c r="N474" s="25">
        <f>'Combined Retirement'!$C$18/12</f>
        <v>33932.660666666663</v>
      </c>
      <c r="O474" s="25">
        <f t="shared" si="265"/>
        <v>11007.82546143035</v>
      </c>
      <c r="P474" s="25">
        <f t="shared" si="266"/>
        <v>22924.835205236312</v>
      </c>
      <c r="Q474" s="25">
        <f t="array" aca="1" ref="Q474" ca="1">INDEX('Isaac 401k'!L:L,MATCH('Retirement Calculator'!A474,'Isaac 401k'!N:N,0),0)</f>
        <v>4342133.3191447351</v>
      </c>
      <c r="R474" s="25">
        <f t="array" aca="1" ref="R474" ca="1">INDEX('Lorri 401b'!L:L,MATCH('Retirement Calculator'!A474,'Lorri 401b'!N:N,0),0)</f>
        <v>5628336.1392169073</v>
      </c>
      <c r="S474" s="25">
        <f t="shared" ca="1" si="267"/>
        <v>9970469.4583616424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6404.7404596389215</v>
      </c>
      <c r="K475" s="25">
        <f t="shared" si="264"/>
        <v>16520.094745597391</v>
      </c>
      <c r="L475" s="25"/>
      <c r="N475" s="25">
        <f>'Combined Retirement'!$C$18/12</f>
        <v>33932.660666666663</v>
      </c>
      <c r="O475" s="25">
        <f t="shared" si="265"/>
        <v>11007.82546143035</v>
      </c>
      <c r="P475" s="25">
        <f t="shared" si="266"/>
        <v>22924.835205236312</v>
      </c>
      <c r="Q475" s="25">
        <f t="array" aca="1" ref="Q475" ca="1">INDEX('Isaac 401k'!L:L,MATCH('Retirement Calculator'!A475,'Isaac 401k'!N:N,0),0)</f>
        <v>4353794.1144296173</v>
      </c>
      <c r="R475" s="25">
        <f t="array" aca="1" ref="R475" ca="1">INDEX('Lorri 401b'!L:L,MATCH('Retirement Calculator'!A475,'Lorri 401b'!N:N,0),0)</f>
        <v>5635198.6113232737</v>
      </c>
      <c r="S475" s="25">
        <f t="shared" ca="1" si="267"/>
        <v>9988992.7257528901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6404.7404596389215</v>
      </c>
      <c r="K476" s="25">
        <f t="shared" si="264"/>
        <v>16520.094745597391</v>
      </c>
      <c r="L476" s="25"/>
      <c r="N476" s="25">
        <f>'Combined Retirement'!$C$18/12</f>
        <v>33932.660666666663</v>
      </c>
      <c r="O476" s="25">
        <f t="shared" si="265"/>
        <v>11007.82546143035</v>
      </c>
      <c r="P476" s="25">
        <f t="shared" si="266"/>
        <v>22924.835205236312</v>
      </c>
      <c r="Q476" s="25">
        <f t="array" aca="1" ref="Q476" ca="1">INDEX('Isaac 401k'!L:L,MATCH('Retirement Calculator'!A476,'Isaac 401k'!N:N,0),0)</f>
        <v>4365503.4963615201</v>
      </c>
      <c r="R476" s="25">
        <f t="array" aca="1" ref="R476" ca="1">INDEX('Lorri 401b'!L:L,MATCH('Retirement Calculator'!A476,'Lorri 401b'!N:N,0),0)</f>
        <v>5642089.6770634167</v>
      </c>
      <c r="S476" s="25">
        <f t="shared" ca="1" si="267"/>
        <v>10007593.173424937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6404.7404596389215</v>
      </c>
      <c r="K477" s="25">
        <f t="shared" si="264"/>
        <v>16520.094745597391</v>
      </c>
      <c r="L477" s="25"/>
      <c r="N477" s="25">
        <f>'Combined Retirement'!$C$18/12</f>
        <v>33932.660666666663</v>
      </c>
      <c r="O477" s="25">
        <f t="shared" si="265"/>
        <v>11007.82546143035</v>
      </c>
      <c r="P477" s="25">
        <f t="shared" si="266"/>
        <v>22924.835205236312</v>
      </c>
      <c r="Q477" s="25">
        <f t="array" aca="1" ref="Q477" ca="1">INDEX('Isaac 401k'!L:L,MATCH('Retirement Calculator'!A477,'Isaac 401k'!N:N,0),0)</f>
        <v>4377261.6673848061</v>
      </c>
      <c r="R477" s="25">
        <f t="array" aca="1" ref="R477" ca="1">INDEX('Lorri 401b'!L:L,MATCH('Retirement Calculator'!A477,'Lorri 401b'!N:N,0),0)</f>
        <v>5649009.4555774769</v>
      </c>
      <c r="S477" s="25">
        <f t="shared" ca="1" si="267"/>
        <v>10026271.122962283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6404.7404596389215</v>
      </c>
      <c r="K478" s="25">
        <f t="shared" si="264"/>
        <v>16520.094745597391</v>
      </c>
      <c r="L478" s="25"/>
      <c r="N478" s="25">
        <f>'Combined Retirement'!$C$18/12</f>
        <v>33932.660666666663</v>
      </c>
      <c r="O478" s="25">
        <f t="shared" si="265"/>
        <v>11007.82546143035</v>
      </c>
      <c r="P478" s="25">
        <f t="shared" si="266"/>
        <v>22924.835205236312</v>
      </c>
      <c r="Q478" s="25">
        <f t="array" aca="1" ref="Q478" ca="1">INDEX('Isaac 401k'!L:L,MATCH('Retirement Calculator'!A478,'Isaac 401k'!N:N,0),0)</f>
        <v>4389068.830787356</v>
      </c>
      <c r="R478" s="25">
        <f t="array" aca="1" ref="R478" ca="1">INDEX('Lorri 401b'!L:L,MATCH('Retirement Calculator'!A478,'Lorri 401b'!N:N,0),0)</f>
        <v>5655958.0665020123</v>
      </c>
      <c r="S478" s="25">
        <f t="shared" ca="1" si="267"/>
        <v>10045026.897289369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6404.7404596389215</v>
      </c>
      <c r="K479" s="25">
        <f t="shared" si="264"/>
        <v>16520.094745597391</v>
      </c>
      <c r="L479" s="25"/>
      <c r="N479" s="25">
        <f>'Combined Retirement'!$C$18/12</f>
        <v>33932.660666666663</v>
      </c>
      <c r="O479" s="25">
        <f t="shared" si="265"/>
        <v>11007.82546143035</v>
      </c>
      <c r="P479" s="25">
        <f t="shared" si="266"/>
        <v>22924.835205236312</v>
      </c>
      <c r="Q479" s="25">
        <f t="array" aca="1" ref="Q479" ca="1">INDEX('Isaac 401k'!L:L,MATCH('Retirement Calculator'!A479,'Isaac 401k'!N:N,0),0)</f>
        <v>4400925.1907040831</v>
      </c>
      <c r="R479" s="25">
        <f t="array" aca="1" ref="R479" ca="1">INDEX('Lorri 401b'!L:L,MATCH('Retirement Calculator'!A479,'Lorri 401b'!N:N,0),0)</f>
        <v>5662935.6299720658</v>
      </c>
      <c r="S479" s="25">
        <f t="shared" ca="1" si="267"/>
        <v>10063860.820676148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6404.7404596389215</v>
      </c>
      <c r="K480" s="25">
        <f t="shared" si="264"/>
        <v>16520.094745597391</v>
      </c>
      <c r="L480" s="25"/>
      <c r="N480" s="25">
        <f>'Combined Retirement'!$C$18/12</f>
        <v>33932.660666666663</v>
      </c>
      <c r="O480" s="25">
        <f t="shared" si="265"/>
        <v>11007.82546143035</v>
      </c>
      <c r="P480" s="25">
        <f t="shared" si="266"/>
        <v>22924.835205236312</v>
      </c>
      <c r="Q480" s="25">
        <f t="array" aca="1" ref="Q480" ca="1">INDEX('Isaac 401k'!L:L,MATCH('Retirement Calculator'!A480,'Isaac 401k'!N:N,0),0)</f>
        <v>4412830.9521204634</v>
      </c>
      <c r="R480" s="25">
        <f t="array" aca="1" ref="R480" ca="1">INDEX('Lorri 401b'!L:L,MATCH('Retirement Calculator'!A480,'Lorri 401b'!N:N,0),0)</f>
        <v>5669942.2666232446</v>
      </c>
      <c r="S480" s="25">
        <f t="shared" ca="1" si="267"/>
        <v>10082773.218743708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6404.7404596389215</v>
      </c>
      <c r="K481" s="25">
        <f t="shared" si="264"/>
        <v>16520.094745597391</v>
      </c>
      <c r="L481" s="25"/>
      <c r="N481" s="25">
        <f>'Combined Retirement'!$C$18/12</f>
        <v>33932.660666666663</v>
      </c>
      <c r="O481" s="25">
        <f t="shared" si="265"/>
        <v>11007.82546143035</v>
      </c>
      <c r="P481" s="25">
        <f t="shared" si="266"/>
        <v>22924.835205236312</v>
      </c>
      <c r="Q481" s="25">
        <f t="array" aca="1" ref="Q481" ca="1">INDEX('Isaac 401k'!L:L,MATCH('Retirement Calculator'!A481,'Isaac 401k'!N:N,0),0)</f>
        <v>4424786.3208760777</v>
      </c>
      <c r="R481" s="25">
        <f t="array" aca="1" ref="R481" ca="1">INDEX('Lorri 401b'!L:L,MATCH('Retirement Calculator'!A481,'Lorri 401b'!N:N,0),0)</f>
        <v>5676978.0975938039</v>
      </c>
      <c r="S481" s="25">
        <f t="shared" ca="1" si="267"/>
        <v>10101764.418469882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6404.7404596389215</v>
      </c>
      <c r="K482" s="25">
        <f t="shared" si="264"/>
        <v>16520.094745597391</v>
      </c>
      <c r="L482" s="25"/>
      <c r="N482" s="25">
        <f>'Combined Retirement'!$C$18/12</f>
        <v>33932.660666666663</v>
      </c>
      <c r="O482" s="25">
        <f t="shared" si="265"/>
        <v>11007.82546143035</v>
      </c>
      <c r="P482" s="25">
        <f t="shared" si="266"/>
        <v>22924.835205236312</v>
      </c>
      <c r="Q482" s="25">
        <f t="array" aca="1" ref="Q482" ca="1">INDEX('Isaac 401k'!L:L,MATCH('Retirement Calculator'!A482,'Isaac 401k'!N:N,0),0)</f>
        <v>4436791.5036681741</v>
      </c>
      <c r="R482" s="25">
        <f t="array" aca="1" ref="R482" ca="1">INDEX('Lorri 401b'!L:L,MATCH('Retirement Calculator'!A482,'Lorri 401b'!N:N,0),0)</f>
        <v>5684043.2445267402</v>
      </c>
      <c r="S482" s="25">
        <f t="shared" ca="1" si="267"/>
        <v>10120834.748194914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6404.7404596389215</v>
      </c>
      <c r="K483" s="25">
        <f t="shared" si="264"/>
        <v>16520.094745597391</v>
      </c>
      <c r="L483" s="25"/>
      <c r="N483" s="25">
        <f>'Combined Retirement'!$C$18/12</f>
        <v>33932.660666666663</v>
      </c>
      <c r="O483" s="25">
        <f t="shared" si="265"/>
        <v>11007.82546143035</v>
      </c>
      <c r="P483" s="25">
        <f t="shared" si="266"/>
        <v>22924.835205236312</v>
      </c>
      <c r="Q483" s="25">
        <f t="array" aca="1" ref="Q483" ca="1">INDEX('Isaac 401k'!L:L,MATCH('Retirement Calculator'!A483,'Isaac 401k'!N:N,0),0)</f>
        <v>4448846.7080552373</v>
      </c>
      <c r="R483" s="25">
        <f t="array" aca="1" ref="R483" ca="1">INDEX('Lorri 401b'!L:L,MATCH('Retirement Calculator'!A483,'Lorri 401b'!N:N,0),0)</f>
        <v>5691137.8295718972</v>
      </c>
      <c r="S483" s="25">
        <f t="shared" ca="1" si="267"/>
        <v>10139984.537627134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6404.7404596389215</v>
      </c>
      <c r="K484" s="25">
        <f t="shared" si="264"/>
        <v>16520.094745597391</v>
      </c>
      <c r="L484" s="25"/>
      <c r="N484" s="25">
        <f>'Combined Retirement'!$C$18/12</f>
        <v>33932.660666666663</v>
      </c>
      <c r="O484" s="25">
        <f t="shared" si="265"/>
        <v>11007.82546143035</v>
      </c>
      <c r="P484" s="25">
        <f t="shared" si="266"/>
        <v>22924.835205236312</v>
      </c>
      <c r="Q484" s="25">
        <f t="array" aca="1" ref="Q484" ca="1">INDEX('Isaac 401k'!L:L,MATCH('Retirement Calculator'!A484,'Isaac 401k'!N:N,0),0)</f>
        <v>4460952.14246058</v>
      </c>
      <c r="R484" s="25">
        <f t="array" aca="1" ref="R484" ca="1">INDEX('Lorri 401b'!L:L,MATCH('Retirement Calculator'!A484,'Lorri 401b'!N:N,0),0)</f>
        <v>5698261.9753880752</v>
      </c>
      <c r="S484" s="25">
        <f t="shared" ca="1" si="267"/>
        <v>10159214.117848655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6404.7404596389215</v>
      </c>
      <c r="K485" s="25">
        <f t="shared" si="264"/>
        <v>16520.094745597391</v>
      </c>
      <c r="L485" s="25"/>
      <c r="N485" s="25">
        <f>'Combined Retirement'!$C$18/12</f>
        <v>33932.660666666663</v>
      </c>
      <c r="O485" s="25">
        <f t="shared" si="265"/>
        <v>11007.82546143035</v>
      </c>
      <c r="P485" s="25">
        <f t="shared" si="266"/>
        <v>22924.835205236312</v>
      </c>
      <c r="Q485" s="25">
        <f t="array" aca="1" ref="Q485" ca="1">INDEX('Isaac 401k'!L:L,MATCH('Retirement Calculator'!A485,'Isaac 401k'!N:N,0),0)</f>
        <v>4473108.0161759453</v>
      </c>
      <c r="R485" s="25">
        <f t="array" aca="1" ref="R485" ca="1">INDEX('Lorri 401b'!L:L,MATCH('Retirement Calculator'!A485,'Lorri 401b'!N:N,0),0)</f>
        <v>5705415.8051451547</v>
      </c>
      <c r="S485" s="25">
        <f t="shared" ca="1" si="267"/>
        <v>10178523.8213211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6404.7404596389215</v>
      </c>
      <c r="K486" s="25">
        <f t="shared" si="264"/>
        <v>16520.094745597391</v>
      </c>
      <c r="L486" s="25"/>
      <c r="N486" s="25">
        <f>'Combined Retirement'!$C$18/12</f>
        <v>33932.660666666663</v>
      </c>
      <c r="O486" s="25">
        <f t="shared" si="265"/>
        <v>11007.82546143035</v>
      </c>
      <c r="P486" s="25">
        <f t="shared" si="266"/>
        <v>22924.835205236312</v>
      </c>
      <c r="Q486" s="25">
        <f t="array" aca="1" ref="Q486" ca="1">INDEX('Isaac 401k'!L:L,MATCH('Retirement Calculator'!A486,'Isaac 401k'!N:N,0),0)</f>
        <v>4485314.5393651249</v>
      </c>
      <c r="R486" s="25">
        <f t="array" aca="1" ref="R486" ca="1">INDEX('Lorri 401b'!L:L,MATCH('Retirement Calculator'!A486,'Lorri 401b'!N:N,0),0)</f>
        <v>5712599.4425262213</v>
      </c>
      <c r="S486" s="25">
        <f t="shared" ca="1" si="267"/>
        <v>10197913.981891345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6404.7404596389215</v>
      </c>
      <c r="K487" s="25">
        <f t="shared" si="264"/>
        <v>16520.094745597391</v>
      </c>
      <c r="L487" s="25"/>
      <c r="N487" s="25">
        <f>'Combined Retirement'!$C$18/12</f>
        <v>33932.660666666663</v>
      </c>
      <c r="O487" s="25">
        <f t="shared" si="265"/>
        <v>11007.82546143035</v>
      </c>
      <c r="P487" s="25">
        <f t="shared" si="266"/>
        <v>22924.835205236312</v>
      </c>
      <c r="Q487" s="25">
        <f t="array" aca="1" ref="Q487" ca="1">INDEX('Isaac 401k'!L:L,MATCH('Retirement Calculator'!A487,'Isaac 401k'!N:N,0),0)</f>
        <v>4497571.9230675921</v>
      </c>
      <c r="R487" s="25">
        <f t="array" aca="1" ref="R487" ca="1">INDEX('Lorri 401b'!L:L,MATCH('Retirement Calculator'!A487,'Lorri 401b'!N:N,0),0)</f>
        <v>5719813.0117297098</v>
      </c>
      <c r="S487" s="25">
        <f t="shared" ca="1" si="267"/>
        <v>10217384.934797302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6404.7404596389215</v>
      </c>
      <c r="K488" s="25">
        <f t="shared" si="264"/>
        <v>16520.094745597391</v>
      </c>
      <c r="L488" s="25"/>
      <c r="N488" s="25">
        <f>'Combined Retirement'!$C$18/12</f>
        <v>33932.660666666663</v>
      </c>
      <c r="O488" s="25">
        <f t="shared" si="265"/>
        <v>11007.82546143035</v>
      </c>
      <c r="P488" s="25">
        <f t="shared" si="266"/>
        <v>22924.835205236312</v>
      </c>
      <c r="Q488" s="25">
        <f t="array" aca="1" ref="Q488" ca="1">INDEX('Isaac 401k'!L:L,MATCH('Retirement Calculator'!A488,'Isaac 401k'!N:N,0),0)</f>
        <v>4509880.3792021535</v>
      </c>
      <c r="R488" s="25">
        <f t="array" aca="1" ref="R488" ca="1">INDEX('Lorri 401b'!L:L,MATCH('Retirement Calculator'!A488,'Lorri 401b'!N:N,0),0)</f>
        <v>5727056.6374715455</v>
      </c>
      <c r="S488" s="25">
        <f t="shared" ca="1" si="267"/>
        <v>10236937.016673699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6404.7404596389215</v>
      </c>
      <c r="K489" s="25">
        <f t="shared" si="264"/>
        <v>16520.094745597391</v>
      </c>
      <c r="L489" s="25"/>
      <c r="N489" s="25">
        <f>'Combined Retirement'!$C$18/12</f>
        <v>33932.660666666663</v>
      </c>
      <c r="O489" s="25">
        <f t="shared" si="265"/>
        <v>11007.82546143035</v>
      </c>
      <c r="P489" s="25">
        <f t="shared" si="266"/>
        <v>22924.835205236312</v>
      </c>
      <c r="Q489" s="25">
        <f t="array" aca="1" ref="Q489" ca="1">INDEX('Isaac 401k'!L:L,MATCH('Retirement Calculator'!A489,'Isaac 401k'!N:N,0),0)</f>
        <v>4522240.1205706084</v>
      </c>
      <c r="R489" s="25">
        <f t="array" aca="1" ref="R489" ca="1">INDEX('Lorri 401b'!L:L,MATCH('Retirement Calculator'!A489,'Lorri 401b'!N:N,0),0)</f>
        <v>5734330.4449873054</v>
      </c>
      <c r="S489" s="25">
        <f t="shared" ca="1" si="267"/>
        <v>10256570.565557914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6404.7404596389215</v>
      </c>
      <c r="K490" s="25">
        <f t="shared" si="264"/>
        <v>16520.094745597391</v>
      </c>
      <c r="L490" s="25"/>
      <c r="N490" s="25">
        <f>'Combined Retirement'!$C$18/12</f>
        <v>33932.660666666663</v>
      </c>
      <c r="O490" s="25">
        <f t="shared" si="265"/>
        <v>11007.82546143035</v>
      </c>
      <c r="P490" s="25">
        <f t="shared" si="266"/>
        <v>22924.835205236312</v>
      </c>
      <c r="Q490" s="25">
        <f t="array" aca="1" ref="Q490" ca="1">INDEX('Isaac 401k'!L:L,MATCH('Retirement Calculator'!A490,'Isaac 401k'!N:N,0),0)</f>
        <v>4534651.3608614318</v>
      </c>
      <c r="R490" s="25">
        <f t="array" aca="1" ref="R490" ca="1">INDEX('Lorri 401b'!L:L,MATCH('Retirement Calculator'!A490,'Lorri 401b'!N:N,0),0)</f>
        <v>5741634.5600343812</v>
      </c>
      <c r="S490" s="25">
        <f t="shared" ca="1" si="267"/>
        <v>10276285.920895813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6404.7404596389215</v>
      </c>
      <c r="K491" s="25">
        <f t="shared" si="264"/>
        <v>16520.094745597391</v>
      </c>
      <c r="L491" s="25"/>
      <c r="N491" s="25">
        <f>'Combined Retirement'!$C$18/12</f>
        <v>33932.660666666663</v>
      </c>
      <c r="O491" s="25">
        <f t="shared" si="265"/>
        <v>11007.82546143035</v>
      </c>
      <c r="P491" s="25">
        <f t="shared" si="266"/>
        <v>22924.835205236312</v>
      </c>
      <c r="Q491" s="25">
        <f t="array" aca="1" ref="Q491" ca="1">INDEX('Isaac 401k'!L:L,MATCH('Retirement Calculator'!A491,'Isaac 401k'!N:N,0),0)</f>
        <v>4547114.3146534674</v>
      </c>
      <c r="R491" s="25">
        <f t="array" aca="1" ref="R491" ca="1">INDEX('Lorri 401b'!L:L,MATCH('Retirement Calculator'!A491,'Lorri 401b'!N:N,0),0)</f>
        <v>5748969.1088941535</v>
      </c>
      <c r="S491" s="25">
        <f t="shared" ca="1" si="267"/>
        <v>10296083.423547622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6404.7404596389215</v>
      </c>
      <c r="K492" s="25">
        <f t="shared" si="264"/>
        <v>16520.094745597391</v>
      </c>
      <c r="L492" s="25"/>
      <c r="N492" s="25">
        <f>'Combined Retirement'!$C$18/12</f>
        <v>33932.660666666663</v>
      </c>
      <c r="O492" s="25">
        <f t="shared" si="265"/>
        <v>11007.82546143035</v>
      </c>
      <c r="P492" s="25">
        <f t="shared" si="266"/>
        <v>22924.835205236312</v>
      </c>
      <c r="Q492" s="25">
        <f t="array" aca="1" ref="Q492" ca="1">INDEX('Isaac 401k'!L:L,MATCH('Retirement Calculator'!A492,'Isaac 401k'!N:N,0),0)</f>
        <v>4559629.197419636</v>
      </c>
      <c r="R492" s="25">
        <f t="array" aca="1" ref="R492" ca="1">INDEX('Lorri 401b'!L:L,MATCH('Retirement Calculator'!A492,'Lorri 401b'!N:N,0),0)</f>
        <v>5756334.218374175</v>
      </c>
      <c r="S492" s="25">
        <f t="shared" ca="1" si="267"/>
        <v>10315963.41579381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6404.7404596389215</v>
      </c>
      <c r="K493" s="25">
        <f t="shared" si="264"/>
        <v>16520.094745597391</v>
      </c>
      <c r="L493" s="25"/>
      <c r="N493" s="25">
        <f>'Combined Retirement'!$C$18/12</f>
        <v>33932.660666666663</v>
      </c>
      <c r="O493" s="25">
        <f t="shared" si="265"/>
        <v>11007.82546143035</v>
      </c>
      <c r="P493" s="25">
        <f t="shared" si="266"/>
        <v>22924.835205236312</v>
      </c>
      <c r="Q493" s="25">
        <f t="array" aca="1" ref="Q493" ca="1">INDEX('Isaac 401k'!L:L,MATCH('Retirement Calculator'!A493,'Isaac 401k'!N:N,0),0)</f>
        <v>4572196.2255306635</v>
      </c>
      <c r="R493" s="25">
        <f t="array" aca="1" ref="R493" ca="1">INDEX('Lorri 401b'!L:L,MATCH('Retirement Calculator'!A493,'Lorri 401b'!N:N,0),0)</f>
        <v>5763730.015810363</v>
      </c>
      <c r="S493" s="25">
        <f t="shared" ca="1" si="267"/>
        <v>10335926.241341026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6404.7404596389215</v>
      </c>
      <c r="K494" s="25">
        <f t="shared" si="264"/>
        <v>16520.094745597391</v>
      </c>
      <c r="L494" s="25"/>
      <c r="N494" s="25">
        <f>'Combined Retirement'!$C$18/12</f>
        <v>33932.660666666663</v>
      </c>
      <c r="O494" s="25">
        <f t="shared" si="265"/>
        <v>11007.82546143035</v>
      </c>
      <c r="P494" s="25">
        <f t="shared" si="266"/>
        <v>22924.835205236312</v>
      </c>
      <c r="Q494" s="25">
        <f t="array" aca="1" ref="Q494" ca="1">INDEX('Isaac 401k'!L:L,MATCH('Retirement Calculator'!A494,'Isaac 401k'!N:N,0),0)</f>
        <v>4584815.6162588205</v>
      </c>
      <c r="R494" s="25">
        <f t="array" aca="1" ref="R494" ca="1">INDEX('Lorri 401b'!L:L,MATCH('Retirement Calculator'!A494,'Lorri 401b'!N:N,0),0)</f>
        <v>5771156.6290692016</v>
      </c>
      <c r="S494" s="25">
        <f t="shared" ca="1" si="267"/>
        <v>10355972.245328022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6404.7404596389215</v>
      </c>
      <c r="K495" s="25">
        <f t="shared" si="264"/>
        <v>16520.094745597391</v>
      </c>
      <c r="L495" s="25"/>
      <c r="N495" s="25">
        <f>'Combined Retirement'!$C$18/12</f>
        <v>33932.660666666663</v>
      </c>
      <c r="O495" s="25">
        <f t="shared" si="265"/>
        <v>11007.82546143035</v>
      </c>
      <c r="P495" s="25">
        <f t="shared" si="266"/>
        <v>22924.835205236312</v>
      </c>
      <c r="Q495" s="25">
        <f t="array" aca="1" ref="Q495" ca="1">INDEX('Isaac 401k'!L:L,MATCH('Retirement Calculator'!A495,'Isaac 401k'!N:N,0),0)</f>
        <v>4597487.5877816789</v>
      </c>
      <c r="R495" s="25">
        <f t="array" aca="1" ref="R495" ca="1">INDEX('Lorri 401b'!L:L,MATCH('Retirement Calculator'!A495,'Lorri 401b'!N:N,0),0)</f>
        <v>5778614.1865499523</v>
      </c>
      <c r="S495" s="25">
        <f t="shared" ca="1" si="267"/>
        <v>10376101.774331631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6404.7404596389215</v>
      </c>
      <c r="K496" s="25">
        <f t="shared" si="264"/>
        <v>16520.094745597391</v>
      </c>
      <c r="L496" s="25"/>
      <c r="N496" s="25">
        <f>'Combined Retirement'!$C$18/12</f>
        <v>33932.660666666663</v>
      </c>
      <c r="O496" s="25">
        <f t="shared" si="265"/>
        <v>11007.82546143035</v>
      </c>
      <c r="P496" s="25">
        <f t="shared" si="266"/>
        <v>22924.835205236312</v>
      </c>
      <c r="Q496" s="25">
        <f t="array" aca="1" ref="Q496" ca="1">INDEX('Isaac 401k'!L:L,MATCH('Retirement Calculator'!A496,'Isaac 401k'!N:N,0),0)</f>
        <v>4610212.3591858819</v>
      </c>
      <c r="R496" s="25">
        <f t="array" aca="1" ref="R496" ca="1">INDEX('Lorri 401b'!L:L,MATCH('Retirement Calculator'!A496,'Lorri 401b'!N:N,0),0)</f>
        <v>5786102.8171868725</v>
      </c>
      <c r="S496" s="25">
        <f t="shared" ca="1" si="267"/>
        <v>10396315.176372755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6404.7404596389215</v>
      </c>
      <c r="K497" s="25">
        <f t="shared" si="264"/>
        <v>16520.094745597391</v>
      </c>
      <c r="L497" s="25"/>
      <c r="N497" s="25">
        <f>'Combined Retirement'!$C$18/12</f>
        <v>33932.660666666663</v>
      </c>
      <c r="O497" s="25">
        <f t="shared" si="265"/>
        <v>11007.82546143035</v>
      </c>
      <c r="P497" s="25">
        <f t="shared" si="266"/>
        <v>22924.835205236312</v>
      </c>
      <c r="Q497" s="25">
        <f t="array" aca="1" ref="Q497" ca="1">INDEX('Isaac 401k'!L:L,MATCH('Retirement Calculator'!A497,'Isaac 401k'!N:N,0),0)</f>
        <v>4622990.1504709357</v>
      </c>
      <c r="R497" s="25">
        <f t="array" aca="1" ref="R497" ca="1">INDEX('Lorri 401b'!L:L,MATCH('Retirement Calculator'!A497,'Lorri 401b'!N:N,0),0)</f>
        <v>5793622.6504514469</v>
      </c>
      <c r="S497" s="25">
        <f t="shared" ca="1" si="267"/>
        <v>10416612.800922383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6404.7404596389215</v>
      </c>
      <c r="K498" s="25">
        <f t="shared" si="264"/>
        <v>16520.094745597391</v>
      </c>
      <c r="L498" s="25"/>
      <c r="N498" s="25">
        <f>'Combined Retirement'!$C$18/12</f>
        <v>33932.660666666663</v>
      </c>
      <c r="O498" s="25">
        <f t="shared" si="265"/>
        <v>11007.82546143035</v>
      </c>
      <c r="P498" s="25">
        <f t="shared" si="266"/>
        <v>22924.835205236312</v>
      </c>
      <c r="Q498" s="25">
        <f t="array" aca="1" ref="Q498" ca="1">INDEX('Isaac 401k'!L:L,MATCH('Retirement Calculator'!A498,'Isaac 401k'!N:N,0),0)</f>
        <v>4635821.182553011</v>
      </c>
      <c r="R498" s="25">
        <f t="array" aca="1" ref="R498" ca="1">INDEX('Lorri 401b'!L:L,MATCH('Retirement Calculator'!A498,'Lorri 401b'!N:N,0),0)</f>
        <v>5801173.8163546231</v>
      </c>
      <c r="S498" s="25">
        <f t="shared" ca="1" si="267"/>
        <v>10436994.998907633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6404.7404596389215</v>
      </c>
      <c r="K499" s="25">
        <f t="shared" si="264"/>
        <v>16520.094745597391</v>
      </c>
      <c r="L499" s="25"/>
      <c r="N499" s="25">
        <f>'Combined Retirement'!$C$18/12</f>
        <v>33932.660666666663</v>
      </c>
      <c r="O499" s="25">
        <f t="shared" si="265"/>
        <v>11007.82546143035</v>
      </c>
      <c r="P499" s="25">
        <f t="shared" si="266"/>
        <v>22924.835205236312</v>
      </c>
      <c r="Q499" s="25">
        <f t="array" aca="1" ref="Q499" ca="1">INDEX('Isaac 401k'!L:L,MATCH('Retirement Calculator'!A499,'Isaac 401k'!N:N,0),0)</f>
        <v>4648705.6772687612</v>
      </c>
      <c r="R499" s="25">
        <f t="array" aca="1" ref="R499" ca="1">INDEX('Lorri 401b'!L:L,MATCH('Retirement Calculator'!A499,'Lorri 401b'!N:N,0),0)</f>
        <v>5808756.4454490626</v>
      </c>
      <c r="S499" s="25">
        <f t="shared" ca="1" si="267"/>
        <v>10457462.122717824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6404.7404596389215</v>
      </c>
      <c r="K500" s="25">
        <f t="shared" si="264"/>
        <v>16520.094745597391</v>
      </c>
      <c r="L500" s="25"/>
      <c r="N500" s="25">
        <f>'Combined Retirement'!$C$18/12</f>
        <v>33932.660666666663</v>
      </c>
      <c r="O500" s="25">
        <f t="shared" si="265"/>
        <v>11007.82546143035</v>
      </c>
      <c r="P500" s="25">
        <f t="shared" si="266"/>
        <v>22924.835205236312</v>
      </c>
      <c r="Q500" s="25">
        <f t="array" aca="1" ref="Q500" ca="1">INDEX('Isaac 401k'!L:L,MATCH('Retirement Calculator'!A500,'Isaac 401k'!N:N,0),0)</f>
        <v>4661643.8573791608</v>
      </c>
      <c r="R500" s="25">
        <f t="array" aca="1" ref="R500" ca="1">INDEX('Lorri 401b'!L:L,MATCH('Retirement Calculator'!A500,'Lorri 401b'!N:N,0),0)</f>
        <v>5816370.6688313959</v>
      </c>
      <c r="S500" s="25">
        <f t="shared" ca="1" si="267"/>
        <v>10478014.526210558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6404.7404596389215</v>
      </c>
      <c r="K501" s="25">
        <f t="shared" si="264"/>
        <v>16520.094745597391</v>
      </c>
      <c r="L501" s="25"/>
      <c r="N501" s="25">
        <f>'Combined Retirement'!$C$18/12</f>
        <v>33932.660666666663</v>
      </c>
      <c r="O501" s="25">
        <f t="shared" si="265"/>
        <v>11007.82546143035</v>
      </c>
      <c r="P501" s="25">
        <f t="shared" si="266"/>
        <v>22924.835205236312</v>
      </c>
      <c r="Q501" s="25">
        <f t="array" aca="1" ref="Q501" ca="1">INDEX('Isaac 401k'!L:L,MATCH('Retirement Calculator'!A501,'Isaac 401k'!N:N,0),0)</f>
        <v>4674635.9465733534</v>
      </c>
      <c r="R501" s="25">
        <f t="array" aca="1" ref="R501" ca="1">INDEX('Lorri 401b'!L:L,MATCH('Retirement Calculator'!A501,'Lorri 401b'!N:N,0),0)</f>
        <v>5824016.6181444889</v>
      </c>
      <c r="S501" s="25">
        <f t="shared" ca="1" si="267"/>
        <v>10498652.564717842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6404.7404596389215</v>
      </c>
      <c r="K502" s="25">
        <f t="shared" si="264"/>
        <v>16520.094745597391</v>
      </c>
      <c r="L502" s="25"/>
      <c r="N502" s="25">
        <f>'Combined Retirement'!$C$18/12</f>
        <v>33932.660666666663</v>
      </c>
      <c r="O502" s="25">
        <f t="shared" si="265"/>
        <v>11007.82546143035</v>
      </c>
      <c r="P502" s="25">
        <f t="shared" si="266"/>
        <v>22924.835205236312</v>
      </c>
      <c r="Q502" s="25">
        <f t="array" aca="1" ref="Q502" ca="1">INDEX('Isaac 401k'!L:L,MATCH('Retirement Calculator'!A502,'Isaac 401k'!N:N,0),0)</f>
        <v>4687682.1694725221</v>
      </c>
      <c r="R502" s="25">
        <f t="array" aca="1" ref="R502" ca="1">INDEX('Lorri 401b'!L:L,MATCH('Retirement Calculator'!A502,'Lorri 401b'!N:N,0),0)</f>
        <v>5831694.4255797202</v>
      </c>
      <c r="S502" s="25">
        <f t="shared" ca="1" si="267"/>
        <v>10519376.595052242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6404.7404596389215</v>
      </c>
      <c r="K503" s="25">
        <f t="shared" si="264"/>
        <v>16520.094745597391</v>
      </c>
      <c r="L503" s="25"/>
      <c r="N503" s="25">
        <f>'Combined Retirement'!$C$18/12</f>
        <v>33932.660666666663</v>
      </c>
      <c r="O503" s="25">
        <f t="shared" si="265"/>
        <v>11007.82546143035</v>
      </c>
      <c r="P503" s="25">
        <f t="shared" si="266"/>
        <v>22924.835205236312</v>
      </c>
      <c r="Q503" s="25">
        <f t="array" aca="1" ref="Q503" ca="1">INDEX('Isaac 401k'!L:L,MATCH('Retirement Calculator'!A503,'Isaac 401k'!N:N,0),0)</f>
        <v>4700782.7516337708</v>
      </c>
      <c r="R503" s="25">
        <f t="array" aca="1" ref="R503" ca="1">INDEX('Lorri 401b'!L:L,MATCH('Retirement Calculator'!A503,'Lorri 401b'!N:N,0),0)</f>
        <v>5839404.2238792647</v>
      </c>
      <c r="S503" s="25">
        <f t="shared" ca="1" si="267"/>
        <v>10540186.975513035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6404.7404596389215</v>
      </c>
      <c r="K504" s="25">
        <f t="shared" si="264"/>
        <v>16520.094745597391</v>
      </c>
      <c r="L504" s="25"/>
      <c r="N504" s="25">
        <f>'Combined Retirement'!$C$18/12</f>
        <v>33932.660666666663</v>
      </c>
      <c r="O504" s="25">
        <f t="shared" si="265"/>
        <v>11007.82546143035</v>
      </c>
      <c r="P504" s="25">
        <f t="shared" si="266"/>
        <v>22924.835205236312</v>
      </c>
      <c r="Q504" s="25">
        <f t="array" aca="1" ref="Q504" ca="1">INDEX('Isaac 401k'!L:L,MATCH('Retirement Calculator'!A504,'Isaac 401k'!N:N,0),0)</f>
        <v>4713937.919554024</v>
      </c>
      <c r="R504" s="25">
        <f t="array" aca="1" ref="R504" ca="1">INDEX('Lorri 401b'!L:L,MATCH('Retirement Calculator'!A504,'Lorri 401b'!N:N,0),0)</f>
        <v>5847146.1463383902</v>
      </c>
      <c r="S504" s="25">
        <f t="shared" ca="1" si="267"/>
        <v>10561084.065892413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6404.7404596389215</v>
      </c>
      <c r="K505" s="25">
        <f t="shared" si="264"/>
        <v>16520.094745597391</v>
      </c>
      <c r="L505" s="25"/>
      <c r="N505" s="25">
        <f>'Combined Retirement'!$C$18/12</f>
        <v>33932.660666666663</v>
      </c>
      <c r="O505" s="25">
        <f t="shared" si="265"/>
        <v>11007.82546143035</v>
      </c>
      <c r="P505" s="25">
        <f t="shared" si="266"/>
        <v>22924.835205236312</v>
      </c>
      <c r="Q505" s="25">
        <f t="array" aca="1" ref="Q505" ca="1">INDEX('Isaac 401k'!L:L,MATCH('Retirement Calculator'!A505,'Isaac 401k'!N:N,0),0)</f>
        <v>4727147.9006739454</v>
      </c>
      <c r="R505" s="25">
        <f t="array" aca="1" ref="R505" ca="1">INDEX('Lorri 401b'!L:L,MATCH('Retirement Calculator'!A505,'Lorri 401b'!N:N,0),0)</f>
        <v>5854920.3268077625</v>
      </c>
      <c r="S505" s="25">
        <f t="shared" ca="1" si="267"/>
        <v>10582068.227481708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6404.7404596389215</v>
      </c>
      <c r="K506" s="25">
        <f t="shared" si="264"/>
        <v>16520.094745597391</v>
      </c>
      <c r="L506" s="25"/>
      <c r="N506" s="25">
        <f>'Combined Retirement'!$C$18/12</f>
        <v>33932.660666666663</v>
      </c>
      <c r="O506" s="25">
        <f t="shared" si="265"/>
        <v>11007.82546143035</v>
      </c>
      <c r="P506" s="25">
        <f t="shared" si="266"/>
        <v>22924.835205236312</v>
      </c>
      <c r="Q506" s="25">
        <f t="array" aca="1" ref="Q506" ca="1">INDEX('Isaac 401k'!L:L,MATCH('Retirement Calculator'!A506,'Isaac 401k'!N:N,0),0)</f>
        <v>4740412.923381866</v>
      </c>
      <c r="R506" s="25">
        <f t="array" aca="1" ref="R506" ca="1">INDEX('Lorri 401b'!L:L,MATCH('Retirement Calculator'!A506,'Lorri 401b'!N:N,0),0)</f>
        <v>5862726.8996957568</v>
      </c>
      <c r="S506" s="25">
        <f t="shared" ca="1" si="267"/>
        <v>10603139.823077623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6404.7404596389215</v>
      </c>
      <c r="K507" s="25">
        <f t="shared" si="264"/>
        <v>16520.094745597391</v>
      </c>
      <c r="L507" s="25"/>
      <c r="N507" s="25">
        <f>'Combined Retirement'!$C$18/12</f>
        <v>33932.660666666663</v>
      </c>
      <c r="O507" s="25">
        <f t="shared" si="265"/>
        <v>11007.82546143035</v>
      </c>
      <c r="P507" s="25">
        <f t="shared" si="266"/>
        <v>22924.835205236312</v>
      </c>
      <c r="Q507" s="25">
        <f t="array" aca="1" ref="Q507" ca="1">INDEX('Isaac 401k'!L:L,MATCH('Retirement Calculator'!A507,'Isaac 401k'!N:N,0),0)</f>
        <v>4753733.2170177363</v>
      </c>
      <c r="R507" s="25">
        <f t="array" aca="1" ref="R507" ca="1">INDEX('Lorri 401b'!L:L,MATCH('Retirement Calculator'!A507,'Lorri 401b'!N:N,0),0)</f>
        <v>5870565.9999707844</v>
      </c>
      <c r="S507" s="25">
        <f t="shared" ca="1" si="267"/>
        <v>10624299.216988521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6404.7404596389215</v>
      </c>
      <c r="K508" s="25">
        <f t="shared" si="264"/>
        <v>16520.094745597391</v>
      </c>
      <c r="L508" s="25"/>
      <c r="N508" s="25">
        <f>'Combined Retirement'!$C$18/12</f>
        <v>33932.660666666663</v>
      </c>
      <c r="O508" s="25">
        <f t="shared" si="265"/>
        <v>11007.82546143035</v>
      </c>
      <c r="P508" s="25">
        <f t="shared" si="266"/>
        <v>22924.835205236312</v>
      </c>
      <c r="Q508" s="25">
        <f t="array" aca="1" ref="Q508" ca="1">INDEX('Isaac 401k'!L:L,MATCH('Retirement Calculator'!A508,'Isaac 401k'!N:N,0),0)</f>
        <v>4767109.0118770897</v>
      </c>
      <c r="R508" s="25">
        <f t="array" aca="1" ref="R508" ca="1">INDEX('Lorri 401b'!L:L,MATCH('Retirement Calculator'!A508,'Lorri 401b'!N:N,0),0)</f>
        <v>5878437.7631636253</v>
      </c>
      <c r="S508" s="25">
        <f t="shared" ca="1" si="267"/>
        <v>10645546.775040716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6404.7404596389215</v>
      </c>
      <c r="K509" s="25">
        <f t="shared" si="264"/>
        <v>16520.094745597391</v>
      </c>
      <c r="L509" s="25"/>
      <c r="N509" s="25">
        <f>'Combined Retirement'!$C$18/12</f>
        <v>33932.660666666663</v>
      </c>
      <c r="O509" s="25">
        <f t="shared" si="265"/>
        <v>11007.82546143035</v>
      </c>
      <c r="P509" s="25">
        <f t="shared" si="266"/>
        <v>22924.835205236312</v>
      </c>
      <c r="Q509" s="25">
        <f t="array" aca="1" ref="Q509" ca="1">INDEX('Isaac 401k'!L:L,MATCH('Retirement Calculator'!A509,'Isaac 401k'!N:N,0),0)</f>
        <v>4780540.5392150236</v>
      </c>
      <c r="R509" s="25">
        <f t="array" aca="1" ref="R509" ca="1">INDEX('Lorri 401b'!L:L,MATCH('Retirement Calculator'!A509,'Lorri 401b'!N:N,0),0)</f>
        <v>5886342.3253697697</v>
      </c>
      <c r="S509" s="25">
        <f t="shared" ca="1" si="267"/>
        <v>10666882.864584792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6404.7404596389215</v>
      </c>
      <c r="K510" s="25">
        <f t="shared" si="264"/>
        <v>16520.094745597391</v>
      </c>
      <c r="L510" s="25"/>
      <c r="N510" s="25">
        <f>'Combined Retirement'!$C$18/12</f>
        <v>33932.660666666663</v>
      </c>
      <c r="O510" s="25">
        <f t="shared" si="265"/>
        <v>11007.82546143035</v>
      </c>
      <c r="P510" s="25">
        <f t="shared" si="266"/>
        <v>22924.835205236312</v>
      </c>
      <c r="Q510" s="25">
        <f t="array" aca="1" ref="Q510" ca="1">INDEX('Isaac 401k'!L:L,MATCH('Retirement Calculator'!A510,'Isaac 401k'!N:N,0),0)</f>
        <v>4794028.0312501993</v>
      </c>
      <c r="R510" s="25">
        <f t="array" aca="1" ref="R510" ca="1">INDEX('Lorri 401b'!L:L,MATCH('Retirement Calculator'!A510,'Lorri 401b'!N:N,0),0)</f>
        <v>5894279.8232517727</v>
      </c>
      <c r="S510" s="25">
        <f t="shared" ca="1" si="267"/>
        <v>10688307.854501972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6404.7404596389215</v>
      </c>
      <c r="K511" s="25">
        <f t="shared" si="264"/>
        <v>16520.094745597391</v>
      </c>
      <c r="L511" s="25"/>
      <c r="N511" s="25">
        <f>'Combined Retirement'!$C$18/12</f>
        <v>33932.660666666663</v>
      </c>
      <c r="O511" s="25">
        <f t="shared" si="265"/>
        <v>11007.82546143035</v>
      </c>
      <c r="P511" s="25">
        <f t="shared" si="266"/>
        <v>22924.835205236312</v>
      </c>
      <c r="Q511" s="25">
        <f t="array" aca="1" ref="Q511" ca="1">INDEX('Isaac 401k'!L:L,MATCH('Retirement Calculator'!A511,'Isaac 401k'!N:N,0),0)</f>
        <v>4807571.7211688543</v>
      </c>
      <c r="R511" s="25">
        <f t="array" aca="1" ref="R511" ca="1">INDEX('Lorri 401b'!L:L,MATCH('Retirement Calculator'!A511,'Lorri 401b'!N:N,0),0)</f>
        <v>5902250.3940416174</v>
      </c>
      <c r="S511" s="25">
        <f t="shared" ca="1" si="267"/>
        <v>10709822.115210472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6404.7404596389215</v>
      </c>
      <c r="K512" s="25">
        <f t="shared" si="264"/>
        <v>16520.094745597391</v>
      </c>
      <c r="L512" s="25"/>
      <c r="N512" s="25">
        <f>'Combined Retirement'!$C$18/12</f>
        <v>33932.660666666663</v>
      </c>
      <c r="O512" s="25">
        <f t="shared" si="265"/>
        <v>11007.82546143035</v>
      </c>
      <c r="P512" s="25">
        <f t="shared" si="266"/>
        <v>22924.835205236312</v>
      </c>
      <c r="Q512" s="25">
        <f t="array" aca="1" ref="Q512" ca="1">INDEX('Isaac 401k'!L:L,MATCH('Retirement Calculator'!A512,'Isaac 401k'!N:N,0),0)</f>
        <v>4821171.8431288376</v>
      </c>
      <c r="R512" s="25">
        <f t="array" aca="1" ref="R512" ca="1">INDEX('Lorri 401b'!L:L,MATCH('Retirement Calculator'!A512,'Lorri 401b'!N:N,0),0)</f>
        <v>5910254.1755430866</v>
      </c>
      <c r="S512" s="25">
        <f t="shared" ca="1" si="267"/>
        <v>10731426.018671924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6404.7404596389215</v>
      </c>
      <c r="K513" s="25">
        <f t="shared" si="264"/>
        <v>16520.094745597391</v>
      </c>
      <c r="L513" s="25"/>
      <c r="N513" s="25">
        <f>'Combined Retirement'!$C$18/12</f>
        <v>33932.660666666663</v>
      </c>
      <c r="O513" s="25">
        <f t="shared" si="265"/>
        <v>11007.82546143035</v>
      </c>
      <c r="P513" s="25">
        <f t="shared" si="266"/>
        <v>22924.835205236312</v>
      </c>
      <c r="Q513" s="25">
        <f t="array" aca="1" ref="Q513" ca="1">INDEX('Isaac 401k'!L:L,MATCH('Retirement Calculator'!A513,'Isaac 401k'!N:N,0),0)</f>
        <v>4834828.6322636539</v>
      </c>
      <c r="R513" s="25">
        <f t="array" aca="1" ref="R513" ca="1">INDEX('Lorri 401b'!L:L,MATCH('Retirement Calculator'!A513,'Lorri 401b'!N:N,0),0)</f>
        <v>5918291.3061341448</v>
      </c>
      <c r="S513" s="25">
        <f t="shared" ca="1" si="267"/>
        <v>10753119.938397799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6404.7404596389215</v>
      </c>
      <c r="K514" s="25">
        <f t="shared" si="264"/>
        <v>16520.094745597391</v>
      </c>
      <c r="L514" s="25"/>
      <c r="N514" s="25">
        <f>'Combined Retirement'!$C$18/12</f>
        <v>33932.660666666663</v>
      </c>
      <c r="O514" s="25">
        <f t="shared" si="265"/>
        <v>11007.82546143035</v>
      </c>
      <c r="P514" s="25">
        <f t="shared" si="266"/>
        <v>22924.835205236312</v>
      </c>
      <c r="Q514" s="25">
        <f t="array" aca="1" ref="Q514" ca="1">INDEX('Isaac 401k'!L:L,MATCH('Retirement Calculator'!A514,'Isaac 401k'!N:N,0),0)</f>
        <v>4848542.3246865319</v>
      </c>
      <c r="R514" s="25">
        <f t="array" aca="1" ref="R514" ca="1">INDEX('Lorri 401b'!L:L,MATCH('Retirement Calculator'!A514,'Lorri 401b'!N:N,0),0)</f>
        <v>5926361.9247693326</v>
      </c>
      <c r="S514" s="25">
        <f t="shared" ca="1" si="267"/>
        <v>10774904.249455865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6404.7404596389215</v>
      </c>
      <c r="K515" s="25">
        <f t="shared" si="264"/>
        <v>16520.094745597391</v>
      </c>
      <c r="L515" s="25"/>
      <c r="N515" s="25">
        <f>'Combined Retirement'!$C$18/12</f>
        <v>33932.660666666663</v>
      </c>
      <c r="O515" s="25">
        <f t="shared" si="265"/>
        <v>11007.82546143035</v>
      </c>
      <c r="P515" s="25">
        <f t="shared" si="266"/>
        <v>22924.835205236312</v>
      </c>
      <c r="Q515" s="25">
        <f t="array" aca="1" ref="Q515" ca="1">INDEX('Isaac 401k'!L:L,MATCH('Retirement Calculator'!A515,'Isaac 401k'!N:N,0),0)</f>
        <v>4862313.1574945049</v>
      </c>
      <c r="R515" s="25">
        <f t="array" aca="1" ref="R515" ca="1">INDEX('Lorri 401b'!L:L,MATCH('Retirement Calculator'!A515,'Lorri 401b'!N:N,0),0)</f>
        <v>5934466.1709821671</v>
      </c>
      <c r="S515" s="25">
        <f t="shared" ca="1" si="267"/>
        <v>10796779.328476671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6404.7404596389215</v>
      </c>
      <c r="K516" s="25">
        <f t="shared" si="264"/>
        <v>16520.094745597391</v>
      </c>
      <c r="L516" s="25"/>
      <c r="N516" s="25">
        <f>'Combined Retirement'!$C$18/12</f>
        <v>33932.660666666663</v>
      </c>
      <c r="O516" s="25">
        <f t="shared" si="265"/>
        <v>11007.82546143035</v>
      </c>
      <c r="P516" s="25">
        <f t="shared" si="266"/>
        <v>22924.835205236312</v>
      </c>
      <c r="Q516" s="25">
        <f t="array" aca="1" ref="Q516" ca="1">INDEX('Isaac 401k'!L:L,MATCH('Retirement Calculator'!A516,'Isaac 401k'!N:N,0),0)</f>
        <v>4876141.3687725114</v>
      </c>
      <c r="R516" s="25">
        <f t="array" aca="1" ref="R516" ca="1">INDEX('Lorri 401b'!L:L,MATCH('Retirement Calculator'!A516,'Lorri 401b'!N:N,0),0)</f>
        <v>5942604.1848875554</v>
      </c>
      <c r="S516" s="25">
        <f t="shared" ca="1" si="267"/>
        <v>10818745.553660067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6404.7404596389215</v>
      </c>
      <c r="K517" s="25">
        <f t="shared" si="264"/>
        <v>16520.094745597391</v>
      </c>
      <c r="L517" s="25"/>
      <c r="N517" s="25">
        <f>'Combined Retirement'!$C$18/12</f>
        <v>33932.660666666663</v>
      </c>
      <c r="O517" s="25">
        <f t="shared" si="265"/>
        <v>11007.82546143035</v>
      </c>
      <c r="P517" s="25">
        <f t="shared" si="266"/>
        <v>22924.835205236312</v>
      </c>
      <c r="Q517" s="25">
        <f t="array" aca="1" ref="Q517" ca="1">INDEX('Isaac 401k'!L:L,MATCH('Retirement Calculator'!A517,'Isaac 401k'!N:N,0),0)</f>
        <v>4890027.1975975093</v>
      </c>
      <c r="R517" s="25">
        <f t="array" aca="1" ref="R517" ca="1">INDEX('Lorri 401b'!L:L,MATCH('Retirement Calculator'!A517,'Lorri 401b'!N:N,0),0)</f>
        <v>5950776.1071842154</v>
      </c>
      <c r="S517" s="25">
        <f t="shared" ca="1" si="267"/>
        <v>10840803.304781724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6404.7404596389215</v>
      </c>
      <c r="K518" s="25">
        <f t="shared" si="264"/>
        <v>16520.094745597391</v>
      </c>
      <c r="L518" s="25"/>
      <c r="N518" s="25">
        <f>'Combined Retirement'!$C$18/12</f>
        <v>33932.660666666663</v>
      </c>
      <c r="O518" s="25">
        <f t="shared" si="265"/>
        <v>11007.82546143035</v>
      </c>
      <c r="P518" s="25">
        <f t="shared" si="266"/>
        <v>22924.835205236312</v>
      </c>
      <c r="Q518" s="25">
        <f t="array" aca="1" ref="Q518" ca="1">INDEX('Isaac 401k'!L:L,MATCH('Retirement Calculator'!A518,'Isaac 401k'!N:N,0),0)</f>
        <v>4903970.8840426113</v>
      </c>
      <c r="R518" s="25">
        <f t="array" aca="1" ref="R518" ca="1">INDEX('Lorri 401b'!L:L,MATCH('Retirement Calculator'!A518,'Lorri 401b'!N:N,0),0)</f>
        <v>5958982.0791571122</v>
      </c>
      <c r="S518" s="25">
        <f t="shared" ca="1" si="267"/>
        <v>10862952.963199724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6404.7404596389215</v>
      </c>
      <c r="K519" s="25">
        <f t="shared" si="264"/>
        <v>16520.094745597391</v>
      </c>
      <c r="L519" s="25"/>
      <c r="N519" s="25">
        <f>'Combined Retirement'!$C$18/12</f>
        <v>33932.660666666663</v>
      </c>
      <c r="O519" s="25">
        <f t="shared" si="265"/>
        <v>11007.82546143035</v>
      </c>
      <c r="P519" s="25">
        <f t="shared" si="266"/>
        <v>22924.835205236312</v>
      </c>
      <c r="Q519" s="25">
        <f t="array" aca="1" ref="Q519" ca="1">INDEX('Isaac 401k'!L:L,MATCH('Retirement Calculator'!A519,'Isaac 401k'!N:N,0),0)</f>
        <v>4917972.6691812351</v>
      </c>
      <c r="R519" s="25">
        <f t="array" aca="1" ref="R519" ca="1">INDEX('Lorri 401b'!L:L,MATCH('Retirement Calculator'!A519,'Lorri 401b'!N:N,0),0)</f>
        <v>5967222.2426798958</v>
      </c>
      <c r="S519" s="25">
        <f t="shared" ca="1" si="267"/>
        <v>10885194.911861131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6404.7404596389215</v>
      </c>
      <c r="K520" s="25">
        <f t="shared" si="264"/>
        <v>16520.094745597391</v>
      </c>
      <c r="L520" s="25"/>
      <c r="N520" s="25">
        <f>'Combined Retirement'!$C$18/12</f>
        <v>33932.660666666663</v>
      </c>
      <c r="O520" s="25">
        <f t="shared" si="265"/>
        <v>11007.82546143035</v>
      </c>
      <c r="P520" s="25">
        <f t="shared" si="266"/>
        <v>22924.835205236312</v>
      </c>
      <c r="Q520" s="25">
        <f t="array" aca="1" ref="Q520" ca="1">INDEX('Isaac 401k'!L:L,MATCH('Retirement Calculator'!A520,'Isaac 401k'!N:N,0),0)</f>
        <v>4932032.7950912695</v>
      </c>
      <c r="R520" s="25">
        <f t="array" aca="1" ref="R520" ca="1">INDEX('Lorri 401b'!L:L,MATCH('Retirement Calculator'!A520,'Lorri 401b'!N:N,0),0)</f>
        <v>5975496.7402173579</v>
      </c>
      <c r="S520" s="25">
        <f t="shared" ca="1" si="267"/>
        <v>10907529.535308627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6404.7404596389215</v>
      </c>
      <c r="K521" s="25">
        <f t="shared" ref="K521:K775" si="524">IF(C521&lt;59.5,0,IF(C521&lt;$B$7,0,P521*$K$7))</f>
        <v>16520.094745597391</v>
      </c>
      <c r="L521" s="25"/>
      <c r="N521" s="25">
        <f>'Combined Retirement'!$C$18/12</f>
        <v>33932.660666666663</v>
      </c>
      <c r="O521" s="25">
        <f t="shared" ref="O521:O775" si="525">SUM(E521:I521)</f>
        <v>11007.82546143035</v>
      </c>
      <c r="P521" s="25">
        <f t="shared" ref="P521:P775" si="526">N521-O521</f>
        <v>22924.835205236312</v>
      </c>
      <c r="Q521" s="25">
        <f t="array" aca="1" ref="Q521" ca="1">INDEX('Isaac 401k'!L:L,MATCH('Retirement Calculator'!A521,'Isaac 401k'!N:N,0),0)</f>
        <v>4946151.5048592631</v>
      </c>
      <c r="R521" s="25">
        <f t="array" aca="1" ref="R521" ca="1">INDEX('Lorri 401b'!L:L,MATCH('Retirement Calculator'!A521,'Lorri 401b'!N:N,0),0)</f>
        <v>5983805.7148278924</v>
      </c>
      <c r="S521" s="25">
        <f t="shared" ref="S521:S775" ca="1" si="527">SUM(Q521:R521)</f>
        <v>10929957.219687156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6404.7404596389215</v>
      </c>
      <c r="K522" s="25">
        <f t="shared" si="524"/>
        <v>16520.094745597391</v>
      </c>
      <c r="L522" s="25"/>
      <c r="N522" s="25">
        <f>'Combined Retirement'!$C$18/12</f>
        <v>33932.660666666663</v>
      </c>
      <c r="O522" s="25">
        <f t="shared" si="525"/>
        <v>11007.82546143035</v>
      </c>
      <c r="P522" s="25">
        <f t="shared" si="526"/>
        <v>22924.835205236312</v>
      </c>
      <c r="Q522" s="25">
        <f t="array" aca="1" ref="Q522" ca="1">INDEX('Isaac 401k'!L:L,MATCH('Retirement Calculator'!A522,'Isaac 401k'!N:N,0),0)</f>
        <v>4960329.0425846232</v>
      </c>
      <c r="R522" s="25">
        <f t="array" aca="1" ref="R522" ca="1">INDEX('Lorri 401b'!L:L,MATCH('Retirement Calculator'!A522,'Lorri 401b'!N:N,0),0)</f>
        <v>5992149.3101659706</v>
      </c>
      <c r="S522" s="25">
        <f t="shared" ca="1" si="527"/>
        <v>10952478.352750594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6404.7404596389215</v>
      </c>
      <c r="K523" s="25">
        <f t="shared" si="524"/>
        <v>16520.094745597391</v>
      </c>
      <c r="L523" s="25"/>
      <c r="N523" s="25">
        <f>'Combined Retirement'!$C$18/12</f>
        <v>33932.660666666663</v>
      </c>
      <c r="O523" s="25">
        <f t="shared" si="525"/>
        <v>11007.82546143035</v>
      </c>
      <c r="P523" s="25">
        <f t="shared" si="526"/>
        <v>22924.835205236312</v>
      </c>
      <c r="Q523" s="25">
        <f t="array" aca="1" ref="Q523" ca="1">INDEX('Isaac 401k'!L:L,MATCH('Retirement Calculator'!A523,'Isaac 401k'!N:N,0),0)</f>
        <v>4974565.6533838389</v>
      </c>
      <c r="R523" s="25">
        <f t="array" aca="1" ref="R523" ca="1">INDEX('Lorri 401b'!L:L,MATCH('Retirement Calculator'!A523,'Lorri 401b'!N:N,0),0)</f>
        <v>6000527.6704846248</v>
      </c>
      <c r="S523" s="25">
        <f t="shared" ca="1" si="527"/>
        <v>10975093.323868465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6404.7404596389215</v>
      </c>
      <c r="K524" s="25">
        <f t="shared" si="524"/>
        <v>16520.094745597391</v>
      </c>
      <c r="L524" s="25"/>
      <c r="N524" s="25">
        <f>'Combined Retirement'!$C$18/12</f>
        <v>33932.660666666663</v>
      </c>
      <c r="O524" s="25">
        <f t="shared" si="525"/>
        <v>11007.82546143035</v>
      </c>
      <c r="P524" s="25">
        <f t="shared" si="526"/>
        <v>22924.835205236312</v>
      </c>
      <c r="Q524" s="25">
        <f t="array" aca="1" ref="Q524" ca="1">INDEX('Isaac 401k'!L:L,MATCH('Retirement Calculator'!A524,'Isaac 401k'!N:N,0),0)</f>
        <v>4988861.5833947174</v>
      </c>
      <c r="R524" s="25">
        <f t="array" aca="1" ref="R524" ca="1">INDEX('Lorri 401b'!L:L,MATCH('Retirement Calculator'!A524,'Lorri 401b'!N:N,0),0)</f>
        <v>6008940.9406379396</v>
      </c>
      <c r="S524" s="25">
        <f t="shared" ca="1" si="527"/>
        <v>10997802.524032656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6404.7404596389215</v>
      </c>
      <c r="K525" s="25">
        <f t="shared" si="524"/>
        <v>16520.094745597391</v>
      </c>
      <c r="L525" s="25"/>
      <c r="N525" s="25">
        <f>'Combined Retirement'!$C$18/12</f>
        <v>33932.660666666663</v>
      </c>
      <c r="O525" s="25">
        <f t="shared" si="525"/>
        <v>11007.82546143035</v>
      </c>
      <c r="P525" s="25">
        <f t="shared" si="526"/>
        <v>22924.835205236312</v>
      </c>
      <c r="Q525" s="25">
        <f t="array" aca="1" ref="Q525" ca="1">INDEX('Isaac 401k'!L:L,MATCH('Retirement Calculator'!A525,'Isaac 401k'!N:N,0),0)</f>
        <v>5003217.0797806419</v>
      </c>
      <c r="R525" s="25">
        <f t="array" aca="1" ref="R525" ca="1">INDEX('Lorri 401b'!L:L,MATCH('Retirement Calculator'!A525,'Lorri 401b'!N:N,0),0)</f>
        <v>6017389.26608356</v>
      </c>
      <c r="S525" s="25">
        <f t="shared" ca="1" si="527"/>
        <v>11020606.345864203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6404.7404596389215</v>
      </c>
      <c r="K526" s="25">
        <f t="shared" si="524"/>
        <v>16520.094745597391</v>
      </c>
      <c r="L526" s="25"/>
      <c r="N526" s="25">
        <f>'Combined Retirement'!$C$18/12</f>
        <v>33932.660666666663</v>
      </c>
      <c r="O526" s="25">
        <f t="shared" si="525"/>
        <v>11007.82546143035</v>
      </c>
      <c r="P526" s="25">
        <f t="shared" si="526"/>
        <v>22924.835205236312</v>
      </c>
      <c r="Q526" s="25">
        <f t="array" aca="1" ref="Q526" ca="1">INDEX('Isaac 401k'!L:L,MATCH('Retirement Calculator'!A526,'Isaac 401k'!N:N,0),0)</f>
        <v>5017632.3907348411</v>
      </c>
      <c r="R526" s="25">
        <f t="array" aca="1" ref="R526" ca="1">INDEX('Lorri 401b'!L:L,MATCH('Retirement Calculator'!A526,'Lorri 401b'!N:N,0),0)</f>
        <v>6025872.7928852038</v>
      </c>
      <c r="S526" s="25">
        <f t="shared" ca="1" si="527"/>
        <v>11043505.183620045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6404.7404596389215</v>
      </c>
      <c r="K527" s="25">
        <f t="shared" si="524"/>
        <v>16520.094745597391</v>
      </c>
      <c r="L527" s="25"/>
      <c r="N527" s="25">
        <f>'Combined Retirement'!$C$18/12</f>
        <v>33932.660666666663</v>
      </c>
      <c r="O527" s="25">
        <f t="shared" si="525"/>
        <v>11007.82546143035</v>
      </c>
      <c r="P527" s="25">
        <f t="shared" si="526"/>
        <v>22924.835205236312</v>
      </c>
      <c r="Q527" s="25">
        <f t="array" aca="1" ref="Q527" ca="1">INDEX('Isaac 401k'!L:L,MATCH('Retirement Calculator'!A527,'Isaac 401k'!N:N,0),0)</f>
        <v>5032107.7654846823</v>
      </c>
      <c r="R527" s="25">
        <f t="array" aca="1" ref="R527" ca="1">INDEX('Lorri 401b'!L:L,MATCH('Retirement Calculator'!A527,'Lorri 401b'!N:N,0),0)</f>
        <v>6034391.6677151881</v>
      </c>
      <c r="S527" s="25">
        <f t="shared" ca="1" si="527"/>
        <v>11066499.433199871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6404.7404596389215</v>
      </c>
      <c r="K528" s="25">
        <f t="shared" si="524"/>
        <v>16520.094745597391</v>
      </c>
      <c r="L528" s="25"/>
      <c r="N528" s="25">
        <f>'Combined Retirement'!$C$18/12</f>
        <v>33932.660666666663</v>
      </c>
      <c r="O528" s="25">
        <f t="shared" si="525"/>
        <v>11007.82546143035</v>
      </c>
      <c r="P528" s="25">
        <f t="shared" si="526"/>
        <v>22924.835205236312</v>
      </c>
      <c r="Q528" s="25">
        <f t="array" aca="1" ref="Q528" ca="1">INDEX('Isaac 401k'!L:L,MATCH('Retirement Calculator'!A528,'Isaac 401k'!N:N,0),0)</f>
        <v>5046643.4542959817</v>
      </c>
      <c r="R528" s="25">
        <f t="array" aca="1" ref="R528" ca="1">INDEX('Lorri 401b'!L:L,MATCH('Retirement Calculator'!A528,'Lorri 401b'!N:N,0),0)</f>
        <v>6042946.0378569635</v>
      </c>
      <c r="S528" s="25">
        <f t="shared" ca="1" si="527"/>
        <v>11089589.492152944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6404.7404596389215</v>
      </c>
      <c r="K529" s="25">
        <f t="shared" si="524"/>
        <v>16520.094745597391</v>
      </c>
      <c r="L529" s="25"/>
      <c r="N529" s="25">
        <f>'Combined Retirement'!$C$18/12</f>
        <v>33932.660666666663</v>
      </c>
      <c r="O529" s="25">
        <f t="shared" si="525"/>
        <v>11007.82546143035</v>
      </c>
      <c r="P529" s="25">
        <f t="shared" si="526"/>
        <v>22924.835205236312</v>
      </c>
      <c r="Q529" s="25">
        <f t="array" aca="1" ref="Q529" ca="1">INDEX('Isaac 401k'!L:L,MATCH('Retirement Calculator'!A529,'Isaac 401k'!N:N,0),0)</f>
        <v>5061239.7084773276</v>
      </c>
      <c r="R529" s="25">
        <f t="array" aca="1" ref="R529" ca="1">INDEX('Lorri 401b'!L:L,MATCH('Retirement Calculator'!A529,'Lorri 401b'!N:N,0),0)</f>
        <v>6051536.0512076626</v>
      </c>
      <c r="S529" s="25">
        <f t="shared" ca="1" si="527"/>
        <v>11112775.759684991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6404.7404596389215</v>
      </c>
      <c r="K530" s="25">
        <f t="shared" si="524"/>
        <v>16520.094745597391</v>
      </c>
      <c r="L530" s="25"/>
      <c r="N530" s="25">
        <f>'Combined Retirement'!$C$18/12</f>
        <v>33932.660666666663</v>
      </c>
      <c r="O530" s="25">
        <f t="shared" si="525"/>
        <v>11007.82546143035</v>
      </c>
      <c r="P530" s="25">
        <f t="shared" si="526"/>
        <v>22924.835205236312</v>
      </c>
      <c r="Q530" s="25">
        <f t="array" aca="1" ref="Q530" ca="1">INDEX('Isaac 401k'!L:L,MATCH('Retirement Calculator'!A530,'Isaac 401k'!N:N,0),0)</f>
        <v>5075896.7803844297</v>
      </c>
      <c r="R530" s="25">
        <f t="array" aca="1" ref="R530" ca="1">INDEX('Lorri 401b'!L:L,MATCH('Retirement Calculator'!A530,'Lorri 401b'!N:N,0),0)</f>
        <v>6060161.8562806565</v>
      </c>
      <c r="S530" s="25">
        <f t="shared" ca="1" si="527"/>
        <v>11136058.636665087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6404.7404596389215</v>
      </c>
      <c r="K531" s="25">
        <f t="shared" si="524"/>
        <v>16520.094745597391</v>
      </c>
      <c r="L531" s="25"/>
      <c r="N531" s="25">
        <f>'Combined Retirement'!$C$18/12</f>
        <v>33932.660666666663</v>
      </c>
      <c r="O531" s="25">
        <f t="shared" si="525"/>
        <v>11007.82546143035</v>
      </c>
      <c r="P531" s="25">
        <f t="shared" si="526"/>
        <v>22924.835205236312</v>
      </c>
      <c r="Q531" s="25">
        <f t="array" aca="1" ref="Q531" ca="1">INDEX('Isaac 401k'!L:L,MATCH('Retirement Calculator'!A531,'Isaac 401k'!N:N,0),0)</f>
        <v>5090614.9234244777</v>
      </c>
      <c r="R531" s="25">
        <f t="array" aca="1" ref="R531" ca="1">INDEX('Lorri 401b'!L:L,MATCH('Retirement Calculator'!A531,'Lorri 401b'!N:N,0),0)</f>
        <v>6068823.6022081217</v>
      </c>
      <c r="S531" s="25">
        <f t="shared" ca="1" si="527"/>
        <v>11159438.525632599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6404.7404596389215</v>
      </c>
      <c r="K532" s="25">
        <f t="shared" si="524"/>
        <v>16520.094745597391</v>
      </c>
      <c r="L532" s="25"/>
      <c r="N532" s="25">
        <f>'Combined Retirement'!$C$18/12</f>
        <v>33932.660666666663</v>
      </c>
      <c r="O532" s="25">
        <f t="shared" si="525"/>
        <v>11007.82546143035</v>
      </c>
      <c r="P532" s="25">
        <f t="shared" si="526"/>
        <v>22924.835205236312</v>
      </c>
      <c r="Q532" s="25">
        <f t="array" aca="1" ref="Q532" ca="1">INDEX('Isaac 401k'!L:L,MATCH('Retirement Calculator'!A532,'Isaac 401k'!N:N,0),0)</f>
        <v>5105394.3920605257</v>
      </c>
      <c r="R532" s="25">
        <f t="array" aca="1" ref="R532" ca="1">INDEX('Lorri 401b'!L:L,MATCH('Retirement Calculator'!A532,'Lorri 401b'!N:N,0),0)</f>
        <v>6077521.4387436174</v>
      </c>
      <c r="S532" s="25">
        <f t="shared" ca="1" si="527"/>
        <v>11182915.830804143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6404.7404596389215</v>
      </c>
      <c r="K533" s="25">
        <f t="shared" si="524"/>
        <v>16520.094745597391</v>
      </c>
      <c r="L533" s="25"/>
      <c r="N533" s="25">
        <f>'Combined Retirement'!$C$18/12</f>
        <v>33932.660666666663</v>
      </c>
      <c r="O533" s="25">
        <f t="shared" si="525"/>
        <v>11007.82546143035</v>
      </c>
      <c r="P533" s="25">
        <f t="shared" si="526"/>
        <v>22924.835205236312</v>
      </c>
      <c r="Q533" s="25">
        <f t="array" aca="1" ref="Q533" ca="1">INDEX('Isaac 401k'!L:L,MATCH('Retirement Calculator'!A533,'Isaac 401k'!N:N,0),0)</f>
        <v>5120235.4418158904</v>
      </c>
      <c r="R533" s="25">
        <f t="array" aca="1" ref="R533" ca="1">INDEX('Lorri 401b'!L:L,MATCH('Retirement Calculator'!A533,'Lorri 401b'!N:N,0),0)</f>
        <v>6086255.516264678</v>
      </c>
      <c r="S533" s="25">
        <f t="shared" ca="1" si="527"/>
        <v>11206490.958080567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6404.7404596389215</v>
      </c>
      <c r="K534" s="25">
        <f t="shared" si="524"/>
        <v>16520.094745597391</v>
      </c>
      <c r="L534" s="25"/>
      <c r="N534" s="25">
        <f>'Combined Retirement'!$C$18/12</f>
        <v>33932.660666666663</v>
      </c>
      <c r="O534" s="25">
        <f t="shared" si="525"/>
        <v>11007.82546143035</v>
      </c>
      <c r="P534" s="25">
        <f t="shared" si="526"/>
        <v>22924.835205236312</v>
      </c>
      <c r="Q534" s="25">
        <f t="array" aca="1" ref="Q534" ca="1">INDEX('Isaac 401k'!L:L,MATCH('Retirement Calculator'!A534,'Isaac 401k'!N:N,0),0)</f>
        <v>5135138.3292785697</v>
      </c>
      <c r="R534" s="25">
        <f t="array" aca="1" ref="R534" ca="1">INDEX('Lorri 401b'!L:L,MATCH('Retirement Calculator'!A534,'Lorri 401b'!N:N,0),0)</f>
        <v>6095025.9857754093</v>
      </c>
      <c r="S534" s="25">
        <f t="shared" ca="1" si="527"/>
        <v>11230164.315053979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6404.7404596389215</v>
      </c>
      <c r="K535" s="25">
        <f t="shared" si="524"/>
        <v>16520.094745597391</v>
      </c>
      <c r="L535" s="25"/>
      <c r="N535" s="25">
        <f>'Combined Retirement'!$C$18/12</f>
        <v>33932.660666666663</v>
      </c>
      <c r="O535" s="25">
        <f t="shared" si="525"/>
        <v>11007.82546143035</v>
      </c>
      <c r="P535" s="25">
        <f t="shared" si="526"/>
        <v>22924.835205236312</v>
      </c>
      <c r="Q535" s="25">
        <f t="array" aca="1" ref="Q535" ca="1">INDEX('Isaac 401k'!L:L,MATCH('Retirement Calculator'!A535,'Isaac 401k'!N:N,0),0)</f>
        <v>5150103.3121056762</v>
      </c>
      <c r="R535" s="25">
        <f t="array" aca="1" ref="R535" ca="1">INDEX('Lorri 401b'!L:L,MATCH('Retirement Calculator'!A535,'Lorri 401b'!N:N,0),0)</f>
        <v>6103832.9989091028</v>
      </c>
      <c r="S535" s="25">
        <f t="shared" ca="1" si="527"/>
        <v>11253936.311014779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6404.7404596389215</v>
      </c>
      <c r="K536" s="25">
        <f t="shared" si="524"/>
        <v>16520.094745597391</v>
      </c>
      <c r="L536" s="25"/>
      <c r="N536" s="25">
        <f>'Combined Retirement'!$C$18/12</f>
        <v>33932.660666666663</v>
      </c>
      <c r="O536" s="25">
        <f t="shared" si="525"/>
        <v>11007.82546143035</v>
      </c>
      <c r="P536" s="25">
        <f t="shared" si="526"/>
        <v>22924.835205236312</v>
      </c>
      <c r="Q536" s="25">
        <f t="array" aca="1" ref="Q536" ca="1">INDEX('Isaac 401k'!L:L,MATCH('Retirement Calculator'!A536,'Isaac 401k'!N:N,0),0)</f>
        <v>5165130.6490278961</v>
      </c>
      <c r="R536" s="25">
        <f t="array" aca="1" ref="R536" ca="1">INDEX('Lorri 401b'!L:L,MATCH('Retirement Calculator'!A536,'Lorri 401b'!N:N,0),0)</f>
        <v>6112676.7079308527</v>
      </c>
      <c r="S536" s="25">
        <f t="shared" ca="1" si="527"/>
        <v>11277807.356958749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6404.7404596389215</v>
      </c>
      <c r="K537" s="25">
        <f t="shared" si="524"/>
        <v>16520.094745597391</v>
      </c>
      <c r="L537" s="25"/>
      <c r="N537" s="25">
        <f>'Combined Retirement'!$C$18/12</f>
        <v>33932.660666666663</v>
      </c>
      <c r="O537" s="25">
        <f t="shared" si="525"/>
        <v>11007.82546143035</v>
      </c>
      <c r="P537" s="25">
        <f t="shared" si="526"/>
        <v>22924.835205236312</v>
      </c>
      <c r="Q537" s="25">
        <f t="array" aca="1" ref="Q537" ca="1">INDEX('Isaac 401k'!L:L,MATCH('Retirement Calculator'!A537,'Isaac 401k'!N:N,0),0)</f>
        <v>5180220.5998539589</v>
      </c>
      <c r="R537" s="25">
        <f t="array" aca="1" ref="R537" ca="1">INDEX('Lorri 401b'!L:L,MATCH('Retirement Calculator'!A537,'Lorri 401b'!N:N,0),0)</f>
        <v>6121557.2657401934</v>
      </c>
      <c r="S537" s="25">
        <f t="shared" ca="1" si="527"/>
        <v>11301777.865594152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6404.7404596389215</v>
      </c>
      <c r="K538" s="25">
        <f t="shared" si="524"/>
        <v>16520.094745597391</v>
      </c>
      <c r="L538" s="25"/>
      <c r="N538" s="25">
        <f>'Combined Retirement'!$C$18/12</f>
        <v>33932.660666666663</v>
      </c>
      <c r="O538" s="25">
        <f t="shared" si="525"/>
        <v>11007.82546143035</v>
      </c>
      <c r="P538" s="25">
        <f t="shared" si="526"/>
        <v>22924.835205236312</v>
      </c>
      <c r="Q538" s="25">
        <f t="array" aca="1" ref="Q538" ca="1">INDEX('Isaac 401k'!L:L,MATCH('Retirement Calculator'!A538,'Isaac 401k'!N:N,0),0)</f>
        <v>5195373.4254751299</v>
      </c>
      <c r="R538" s="25">
        <f t="array" aca="1" ref="R538" ca="1">INDEX('Lorri 401b'!L:L,MATCH('Retirement Calculator'!A538,'Lorri 401b'!N:N,0),0)</f>
        <v>6130474.82587374</v>
      </c>
      <c r="S538" s="25">
        <f t="shared" ca="1" si="527"/>
        <v>11325848.25134887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6404.7404596389215</v>
      </c>
      <c r="K539" s="25">
        <f t="shared" si="524"/>
        <v>16520.094745597391</v>
      </c>
      <c r="L539" s="25"/>
      <c r="N539" s="25">
        <f>'Combined Retirement'!$C$18/12</f>
        <v>33932.660666666663</v>
      </c>
      <c r="O539" s="25">
        <f t="shared" si="525"/>
        <v>11007.82546143035</v>
      </c>
      <c r="P539" s="25">
        <f t="shared" si="526"/>
        <v>22924.835205236312</v>
      </c>
      <c r="Q539" s="25">
        <f t="array" aca="1" ref="Q539" ca="1">INDEX('Isaac 401k'!L:L,MATCH('Retirement Calculator'!A539,'Isaac 401k'!N:N,0),0)</f>
        <v>5210589.3878697222</v>
      </c>
      <c r="R539" s="25">
        <f t="array" aca="1" ref="R539" ca="1">INDEX('Lorri 401b'!L:L,MATCH('Retirement Calculator'!A539,'Lorri 401b'!N:N,0),0)</f>
        <v>6139429.5425078431</v>
      </c>
      <c r="S539" s="25">
        <f t="shared" ca="1" si="527"/>
        <v>11350018.930377565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6404.7404596389215</v>
      </c>
      <c r="K540" s="25">
        <f t="shared" si="524"/>
        <v>16520.094745597391</v>
      </c>
      <c r="L540" s="25"/>
      <c r="N540" s="25">
        <f>'Combined Retirement'!$C$18/12</f>
        <v>33932.660666666663</v>
      </c>
      <c r="O540" s="25">
        <f t="shared" si="525"/>
        <v>11007.82546143035</v>
      </c>
      <c r="P540" s="25">
        <f t="shared" si="526"/>
        <v>22924.835205236312</v>
      </c>
      <c r="Q540" s="25">
        <f t="array" aca="1" ref="Q540" ca="1">INDEX('Isaac 401k'!L:L,MATCH('Retirement Calculator'!A540,'Isaac 401k'!N:N,0),0)</f>
        <v>5225868.7501076255</v>
      </c>
      <c r="R540" s="25">
        <f t="array" aca="1" ref="R540" ca="1">INDEX('Lorri 401b'!L:L,MATCH('Retirement Calculator'!A540,'Lorri 401b'!N:N,0),0)</f>
        <v>6148421.5704612546</v>
      </c>
      <c r="S540" s="25">
        <f t="shared" ca="1" si="527"/>
        <v>11374290.32056888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6404.7404596389215</v>
      </c>
      <c r="K541" s="25">
        <f t="shared" si="524"/>
        <v>16520.094745597391</v>
      </c>
      <c r="L541" s="25"/>
      <c r="N541" s="25">
        <f>'Combined Retirement'!$C$18/12</f>
        <v>33932.660666666663</v>
      </c>
      <c r="O541" s="25">
        <f t="shared" si="525"/>
        <v>11007.82546143035</v>
      </c>
      <c r="P541" s="25">
        <f t="shared" si="526"/>
        <v>22924.835205236312</v>
      </c>
      <c r="Q541" s="25">
        <f t="array" aca="1" ref="Q541" ca="1">INDEX('Isaac 401k'!L:L,MATCH('Retirement Calculator'!A541,'Isaac 401k'!N:N,0),0)</f>
        <v>5241211.7763548531</v>
      </c>
      <c r="R541" s="25">
        <f t="array" aca="1" ref="R541" ca="1">INDEX('Lorri 401b'!L:L,MATCH('Retirement Calculator'!A541,'Lorri 401b'!N:N,0),0)</f>
        <v>6157451.0651978049</v>
      </c>
      <c r="S541" s="25">
        <f t="shared" ca="1" si="527"/>
        <v>11398662.841552658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6404.7404596389215</v>
      </c>
      <c r="K542" s="25">
        <f t="shared" si="524"/>
        <v>16520.094745597391</v>
      </c>
      <c r="L542" s="25"/>
      <c r="N542" s="25">
        <f>'Combined Retirement'!$C$18/12</f>
        <v>33932.660666666663</v>
      </c>
      <c r="O542" s="25">
        <f t="shared" si="525"/>
        <v>11007.82546143035</v>
      </c>
      <c r="P542" s="25">
        <f t="shared" si="526"/>
        <v>22924.835205236312</v>
      </c>
      <c r="Q542" s="25">
        <f t="array" aca="1" ref="Q542" ca="1">INDEX('Isaac 401k'!L:L,MATCH('Retirement Calculator'!A542,'Isaac 401k'!N:N,0),0)</f>
        <v>5256618.7318781111</v>
      </c>
      <c r="R542" s="25">
        <f t="array" aca="1" ref="R542" ca="1">INDEX('Lorri 401b'!L:L,MATCH('Retirement Calculator'!A542,'Lorri 401b'!N:N,0),0)</f>
        <v>6166518.1828290913</v>
      </c>
      <c r="S542" s="25">
        <f t="shared" ca="1" si="527"/>
        <v>11423136.914707202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6404.7404596389215</v>
      </c>
      <c r="K543" s="25">
        <f t="shared" si="524"/>
        <v>16520.094745597391</v>
      </c>
      <c r="L543" s="25"/>
      <c r="N543" s="25">
        <f>'Combined Retirement'!$C$18/12</f>
        <v>33932.660666666663</v>
      </c>
      <c r="O543" s="25">
        <f t="shared" si="525"/>
        <v>11007.82546143035</v>
      </c>
      <c r="P543" s="25">
        <f t="shared" si="526"/>
        <v>22924.835205236312</v>
      </c>
      <c r="Q543" s="25">
        <f t="array" aca="1" ref="Q543" ca="1">INDEX('Isaac 401k'!L:L,MATCH('Retirement Calculator'!A543,'Isaac 401k'!N:N,0),0)</f>
        <v>5272089.8830493828</v>
      </c>
      <c r="R543" s="25">
        <f t="array" aca="1" ref="R543" ca="1">INDEX('Lorri 401b'!L:L,MATCH('Retirement Calculator'!A543,'Lorri 401b'!N:N,0),0)</f>
        <v>6175623.0801171744</v>
      </c>
      <c r="S543" s="25">
        <f t="shared" ca="1" si="527"/>
        <v>11447712.963166557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6404.7404596389215</v>
      </c>
      <c r="K544" s="25">
        <f t="shared" si="524"/>
        <v>16520.094745597391</v>
      </c>
      <c r="L544" s="25"/>
      <c r="N544" s="25">
        <f>'Combined Retirement'!$C$18/12</f>
        <v>33932.660666666663</v>
      </c>
      <c r="O544" s="25">
        <f t="shared" si="525"/>
        <v>11007.82546143035</v>
      </c>
      <c r="P544" s="25">
        <f t="shared" si="526"/>
        <v>22924.835205236312</v>
      </c>
      <c r="Q544" s="25">
        <f t="array" aca="1" ref="Q544" ca="1">INDEX('Isaac 401k'!L:L,MATCH('Retirement Calculator'!A544,'Isaac 401k'!N:N,0),0)</f>
        <v>5287625.4973505344</v>
      </c>
      <c r="R544" s="25">
        <f t="array" aca="1" ref="R544" ca="1">INDEX('Lorri 401b'!L:L,MATCH('Retirement Calculator'!A544,'Lorri 401b'!N:N,0),0)</f>
        <v>6184765.9144772915</v>
      </c>
      <c r="S544" s="25">
        <f t="shared" ca="1" si="527"/>
        <v>11472391.411827825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6404.7404596389215</v>
      </c>
      <c r="K545" s="25">
        <f t="shared" si="524"/>
        <v>16520.094745597391</v>
      </c>
      <c r="L545" s="25"/>
      <c r="N545" s="25">
        <f>'Combined Retirement'!$C$18/12</f>
        <v>33932.660666666663</v>
      </c>
      <c r="O545" s="25">
        <f t="shared" si="525"/>
        <v>11007.82546143035</v>
      </c>
      <c r="P545" s="25">
        <f t="shared" si="526"/>
        <v>22924.835205236312</v>
      </c>
      <c r="Q545" s="25">
        <f t="array" aca="1" ref="Q545" ca="1">INDEX('Isaac 401k'!L:L,MATCH('Retirement Calculator'!A545,'Isaac 401k'!N:N,0),0)</f>
        <v>5303225.8433779413</v>
      </c>
      <c r="R545" s="25">
        <f t="array" aca="1" ref="R545" ca="1">INDEX('Lorri 401b'!L:L,MATCH('Retirement Calculator'!A545,'Lorri 401b'!N:N,0),0)</f>
        <v>6193946.8439805759</v>
      </c>
      <c r="S545" s="25">
        <f t="shared" ca="1" si="527"/>
        <v>11497172.687358517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6404.7404596389215</v>
      </c>
      <c r="K546" s="25">
        <f t="shared" si="524"/>
        <v>16520.094745597391</v>
      </c>
      <c r="L546" s="25"/>
      <c r="N546" s="25">
        <f>'Combined Retirement'!$C$18/12</f>
        <v>33932.660666666663</v>
      </c>
      <c r="O546" s="25">
        <f t="shared" si="525"/>
        <v>11007.82546143035</v>
      </c>
      <c r="P546" s="25">
        <f t="shared" si="526"/>
        <v>22924.835205236312</v>
      </c>
      <c r="Q546" s="25">
        <f t="array" aca="1" ref="Q546" ca="1">INDEX('Isaac 401k'!L:L,MATCH('Retirement Calculator'!A546,'Isaac 401k'!N:N,0),0)</f>
        <v>5318891.1908471286</v>
      </c>
      <c r="R546" s="25">
        <f t="array" aca="1" ref="R546" ca="1">INDEX('Lorri 401b'!L:L,MATCH('Retirement Calculator'!A546,'Lorri 401b'!N:N,0),0)</f>
        <v>6203166.0273567904</v>
      </c>
      <c r="S546" s="25">
        <f t="shared" ca="1" si="527"/>
        <v>11522057.218203919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6404.7404596389215</v>
      </c>
      <c r="K547" s="25">
        <f t="shared" si="524"/>
        <v>16520.094745597391</v>
      </c>
      <c r="L547" s="25"/>
      <c r="N547" s="25">
        <f>'Combined Retirement'!$C$18/12</f>
        <v>33932.660666666663</v>
      </c>
      <c r="O547" s="25">
        <f t="shared" si="525"/>
        <v>11007.82546143035</v>
      </c>
      <c r="P547" s="25">
        <f t="shared" si="526"/>
        <v>22924.835205236312</v>
      </c>
      <c r="Q547" s="25">
        <f t="array" aca="1" ref="Q547" ca="1">INDEX('Isaac 401k'!L:L,MATCH('Retirement Calculator'!A547,'Isaac 401k'!N:N,0),0)</f>
        <v>5334621.8105974374</v>
      </c>
      <c r="R547" s="25">
        <f t="array" aca="1" ref="R547" ca="1">INDEX('Lorri 401b'!L:L,MATCH('Retirement Calculator'!A547,'Lorri 401b'!N:N,0),0)</f>
        <v>6212423.6239970727</v>
      </c>
      <c r="S547" s="25">
        <f t="shared" ca="1" si="527"/>
        <v>11547045.43459451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6404.7404596389215</v>
      </c>
      <c r="K548" s="25">
        <f t="shared" si="524"/>
        <v>16520.094745597391</v>
      </c>
      <c r="L548" s="25"/>
      <c r="N548" s="25">
        <f>'Combined Retirement'!$C$18/12</f>
        <v>33932.660666666663</v>
      </c>
      <c r="O548" s="25">
        <f t="shared" si="525"/>
        <v>11007.82546143035</v>
      </c>
      <c r="P548" s="25">
        <f t="shared" si="526"/>
        <v>22924.835205236312</v>
      </c>
      <c r="Q548" s="25">
        <f t="array" aca="1" ref="Q548" ca="1">INDEX('Isaac 401k'!L:L,MATCH('Retirement Calculator'!A548,'Isaac 401k'!N:N,0),0)</f>
        <v>5350417.9745967062</v>
      </c>
      <c r="R548" s="25">
        <f t="array" aca="1" ref="R548" ca="1">INDEX('Lorri 401b'!L:L,MATCH('Retirement Calculator'!A548,'Lorri 401b'!N:N,0),0)</f>
        <v>6221719.7939566895</v>
      </c>
      <c r="S548" s="25">
        <f t="shared" ca="1" si="527"/>
        <v>11572137.768553395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6404.7404596389215</v>
      </c>
      <c r="K549" s="25">
        <f t="shared" si="524"/>
        <v>16520.094745597391</v>
      </c>
      <c r="L549" s="25"/>
      <c r="N549" s="25">
        <f>'Combined Retirement'!$C$18/12</f>
        <v>33932.660666666663</v>
      </c>
      <c r="O549" s="25">
        <f t="shared" si="525"/>
        <v>11007.82546143035</v>
      </c>
      <c r="P549" s="25">
        <f t="shared" si="526"/>
        <v>22924.835205236312</v>
      </c>
      <c r="Q549" s="25">
        <f t="array" aca="1" ref="Q549" ca="1">INDEX('Isaac 401k'!L:L,MATCH('Retirement Calculator'!A549,'Isaac 401k'!N:N,0),0)</f>
        <v>5366279.9559459724</v>
      </c>
      <c r="R549" s="25">
        <f t="array" aca="1" ref="R549" ca="1">INDEX('Lorri 401b'!L:L,MATCH('Retirement Calculator'!A549,'Lorri 401b'!N:N,0),0)</f>
        <v>6231054.6979578044</v>
      </c>
      <c r="S549" s="25">
        <f t="shared" ca="1" si="527"/>
        <v>11597334.653903777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6404.7404596389215</v>
      </c>
      <c r="K550" s="25">
        <f t="shared" si="524"/>
        <v>16520.094745597391</v>
      </c>
      <c r="L550" s="25"/>
      <c r="N550" s="25">
        <f>'Combined Retirement'!$C$18/12</f>
        <v>33932.660666666663</v>
      </c>
      <c r="O550" s="25">
        <f t="shared" si="525"/>
        <v>11007.82546143035</v>
      </c>
      <c r="P550" s="25">
        <f t="shared" si="526"/>
        <v>22924.835205236312</v>
      </c>
      <c r="Q550" s="25">
        <f t="array" aca="1" ref="Q550" ca="1">INDEX('Isaac 401k'!L:L,MATCH('Retirement Calculator'!A550,'Isaac 401k'!N:N,0),0)</f>
        <v>5382208.0288841939</v>
      </c>
      <c r="R550" s="25">
        <f t="array" aca="1" ref="R550" ca="1">INDEX('Lorri 401b'!L:L,MATCH('Retirement Calculator'!A550,'Lorri 401b'!N:N,0),0)</f>
        <v>6240428.4973922577</v>
      </c>
      <c r="S550" s="25">
        <f t="shared" ca="1" si="527"/>
        <v>11622636.526276451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6404.7404596389215</v>
      </c>
      <c r="K551" s="25">
        <f t="shared" si="524"/>
        <v>16520.094745597391</v>
      </c>
      <c r="L551" s="25"/>
      <c r="N551" s="25">
        <f>'Combined Retirement'!$C$18/12</f>
        <v>33932.660666666663</v>
      </c>
      <c r="O551" s="25">
        <f t="shared" si="525"/>
        <v>11007.82546143035</v>
      </c>
      <c r="P551" s="25">
        <f t="shared" si="526"/>
        <v>22924.835205236312</v>
      </c>
      <c r="Q551" s="25">
        <f t="array" aca="1" ref="Q551" ca="1">INDEX('Isaac 401k'!L:L,MATCH('Retirement Calculator'!A551,'Isaac 401k'!N:N,0),0)</f>
        <v>5398202.4687929908</v>
      </c>
      <c r="R551" s="25">
        <f t="array" aca="1" ref="R551" ca="1">INDEX('Lorri 401b'!L:L,MATCH('Retirement Calculator'!A551,'Lorri 401b'!N:N,0),0)</f>
        <v>6249841.3543243539</v>
      </c>
      <c r="S551" s="25">
        <f t="shared" ca="1" si="527"/>
        <v>11648043.823117346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6404.7404596389215</v>
      </c>
      <c r="K552" s="25">
        <f t="shared" si="524"/>
        <v>16520.094745597391</v>
      </c>
      <c r="L552" s="25"/>
      <c r="N552" s="25">
        <f>'Combined Retirement'!$C$18/12</f>
        <v>33932.660666666663</v>
      </c>
      <c r="O552" s="25">
        <f t="shared" si="525"/>
        <v>11007.82546143035</v>
      </c>
      <c r="P552" s="25">
        <f t="shared" si="526"/>
        <v>22924.835205236312</v>
      </c>
      <c r="Q552" s="25">
        <f t="array" aca="1" ref="Q552" ca="1">INDEX('Isaac 401k'!L:L,MATCH('Retirement Calculator'!A552,'Isaac 401k'!N:N,0),0)</f>
        <v>5414263.552201408</v>
      </c>
      <c r="R552" s="25">
        <f t="array" aca="1" ref="R552" ca="1">INDEX('Lorri 401b'!L:L,MATCH('Retirement Calculator'!A552,'Lorri 401b'!N:N,0),0)</f>
        <v>6259293.4314936679</v>
      </c>
      <c r="S552" s="25">
        <f t="shared" ca="1" si="527"/>
        <v>11673556.983695075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6404.7404596389215</v>
      </c>
      <c r="K553" s="25">
        <f t="shared" si="524"/>
        <v>16520.094745597391</v>
      </c>
      <c r="L553" s="25"/>
      <c r="N553" s="25">
        <f>'Combined Retirement'!$C$18/12</f>
        <v>33932.660666666663</v>
      </c>
      <c r="O553" s="25">
        <f t="shared" si="525"/>
        <v>11007.82546143035</v>
      </c>
      <c r="P553" s="25">
        <f t="shared" si="526"/>
        <v>22924.835205236312</v>
      </c>
      <c r="Q553" s="25">
        <f t="array" aca="1" ref="Q553" ca="1">INDEX('Isaac 401k'!L:L,MATCH('Retirement Calculator'!A553,'Isaac 401k'!N:N,0),0)</f>
        <v>5430391.5567906937</v>
      </c>
      <c r="R553" s="25">
        <f t="array" aca="1" ref="R553" ca="1">INDEX('Lorri 401b'!L:L,MATCH('Retirement Calculator'!A553,'Lorri 401b'!N:N,0),0)</f>
        <v>6268784.8923178539</v>
      </c>
      <c r="S553" s="25">
        <f t="shared" ca="1" si="527"/>
        <v>11699176.449108548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6404.7404596389215</v>
      </c>
      <c r="K554" s="25">
        <f t="shared" si="524"/>
        <v>16520.094745597391</v>
      </c>
      <c r="L554" s="25"/>
      <c r="N554" s="25">
        <f>'Combined Retirement'!$C$18/12</f>
        <v>33932.660666666663</v>
      </c>
      <c r="O554" s="25">
        <f t="shared" si="525"/>
        <v>11007.82546143035</v>
      </c>
      <c r="P554" s="25">
        <f t="shared" si="526"/>
        <v>22924.835205236312</v>
      </c>
      <c r="Q554" s="25">
        <f t="array" aca="1" ref="Q554" ca="1">INDEX('Isaac 401k'!L:L,MATCH('Retirement Calculator'!A554,'Isaac 401k'!N:N,0),0)</f>
        <v>5446586.7613991015</v>
      </c>
      <c r="R554" s="25">
        <f t="array" aca="1" ref="R554" ca="1">INDEX('Lorri 401b'!L:L,MATCH('Retirement Calculator'!A554,'Lorri 401b'!N:N,0),0)</f>
        <v>6278315.9008954735</v>
      </c>
      <c r="S554" s="25">
        <f t="shared" ca="1" si="527"/>
        <v>11724902.662294574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6404.7404596389215</v>
      </c>
      <c r="K555" s="25">
        <f t="shared" si="524"/>
        <v>16520.094745597391</v>
      </c>
      <c r="L555" s="25"/>
      <c r="N555" s="25">
        <f>'Combined Retirement'!$C$18/12</f>
        <v>33932.660666666663</v>
      </c>
      <c r="O555" s="25">
        <f t="shared" si="525"/>
        <v>11007.82546143035</v>
      </c>
      <c r="P555" s="25">
        <f t="shared" si="526"/>
        <v>22924.835205236312</v>
      </c>
      <c r="Q555" s="25">
        <f t="array" aca="1" ref="Q555" ca="1">INDEX('Isaac 401k'!L:L,MATCH('Retirement Calculator'!A555,'Isaac 401k'!N:N,0),0)</f>
        <v>5462849.4460267108</v>
      </c>
      <c r="R555" s="25">
        <f t="array" aca="1" ref="R555" ca="1">INDEX('Lorri 401b'!L:L,MATCH('Retirement Calculator'!A555,'Lorri 401b'!N:N,0),0)</f>
        <v>6287886.6220088331</v>
      </c>
      <c r="S555" s="25">
        <f t="shared" ca="1" si="527"/>
        <v>11750736.068035543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6404.7404596389215</v>
      </c>
      <c r="K556" s="25">
        <f t="shared" si="524"/>
        <v>16520.094745597391</v>
      </c>
      <c r="L556" s="25"/>
      <c r="N556" s="25">
        <f>'Combined Retirement'!$C$18/12</f>
        <v>33932.660666666663</v>
      </c>
      <c r="O556" s="25">
        <f t="shared" si="525"/>
        <v>11007.82546143035</v>
      </c>
      <c r="P556" s="25">
        <f t="shared" si="526"/>
        <v>22924.835205236312</v>
      </c>
      <c r="Q556" s="25">
        <f t="array" aca="1" ref="Q556" ca="1">INDEX('Isaac 401k'!L:L,MATCH('Retirement Calculator'!A556,'Isaac 401k'!N:N,0),0)</f>
        <v>5479179.8918402679</v>
      </c>
      <c r="R556" s="25">
        <f t="array" aca="1" ref="R556" ca="1">INDEX('Lorri 401b'!L:L,MATCH('Retirement Calculator'!A556,'Lorri 401b'!N:N,0),0)</f>
        <v>6297497.2211268321</v>
      </c>
      <c r="S556" s="25">
        <f t="shared" ca="1" si="527"/>
        <v>11776677.1129671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6404.7404596389215</v>
      </c>
      <c r="K557" s="25">
        <f t="shared" si="524"/>
        <v>16520.094745597391</v>
      </c>
      <c r="L557" s="25"/>
      <c r="N557" s="25">
        <f>'Combined Retirement'!$C$18/12</f>
        <v>33932.660666666663</v>
      </c>
      <c r="O557" s="25">
        <f t="shared" si="525"/>
        <v>11007.82546143035</v>
      </c>
      <c r="P557" s="25">
        <f t="shared" si="526"/>
        <v>22924.835205236312</v>
      </c>
      <c r="Q557" s="25">
        <f t="array" aca="1" ref="Q557" ca="1">INDEX('Isaac 401k'!L:L,MATCH('Retirement Calculator'!A557,'Isaac 401k'!N:N,0),0)</f>
        <v>5495578.3811780484</v>
      </c>
      <c r="R557" s="25">
        <f t="array" aca="1" ref="R557" ca="1">INDEX('Lorri 401b'!L:L,MATCH('Retirement Calculator'!A557,'Lorri 401b'!N:N,0),0)</f>
        <v>6307147.8644078225</v>
      </c>
      <c r="S557" s="25">
        <f t="shared" ca="1" si="527"/>
        <v>11802726.24558587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6404.7404596389215</v>
      </c>
      <c r="K558" s="25">
        <f t="shared" si="524"/>
        <v>16520.094745597391</v>
      </c>
      <c r="L558" s="25"/>
      <c r="N558" s="25">
        <f>'Combined Retirement'!$C$18/12</f>
        <v>33932.660666666663</v>
      </c>
      <c r="O558" s="25">
        <f t="shared" si="525"/>
        <v>11007.82546143035</v>
      </c>
      <c r="P558" s="25">
        <f t="shared" si="526"/>
        <v>22924.835205236312</v>
      </c>
      <c r="Q558" s="25">
        <f t="array" aca="1" ref="Q558" ca="1">INDEX('Isaac 401k'!L:L,MATCH('Retirement Calculator'!A558,'Isaac 401k'!N:N,0),0)</f>
        <v>5512045.1975547364</v>
      </c>
      <c r="R558" s="25">
        <f t="array" aca="1" ref="R558" ca="1">INDEX('Lorri 401b'!L:L,MATCH('Retirement Calculator'!A558,'Lorri 401b'!N:N,0),0)</f>
        <v>6316838.7187024839</v>
      </c>
      <c r="S558" s="25">
        <f t="shared" ca="1" si="527"/>
        <v>11828883.916257221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6404.7404596389215</v>
      </c>
      <c r="K559" s="25">
        <f t="shared" si="524"/>
        <v>16520.094745597391</v>
      </c>
      <c r="L559" s="25"/>
      <c r="N559" s="25">
        <f>'Combined Retirement'!$C$18/12</f>
        <v>33932.660666666663</v>
      </c>
      <c r="O559" s="25">
        <f t="shared" si="525"/>
        <v>11007.82546143035</v>
      </c>
      <c r="P559" s="25">
        <f t="shared" si="526"/>
        <v>22924.835205236312</v>
      </c>
      <c r="Q559" s="25">
        <f t="array" aca="1" ref="Q559" ca="1">INDEX('Isaac 401k'!L:L,MATCH('Retirement Calculator'!A559,'Isaac 401k'!N:N,0),0)</f>
        <v>5528580.6256663278</v>
      </c>
      <c r="R559" s="25">
        <f t="array" aca="1" ref="R559" ca="1">INDEX('Lorri 401b'!L:L,MATCH('Retirement Calculator'!A559,'Lorri 401b'!N:N,0),0)</f>
        <v>6326569.9515567068</v>
      </c>
      <c r="S559" s="25">
        <f t="shared" ca="1" si="527"/>
        <v>11855150.577223035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6404.7404596389215</v>
      </c>
      <c r="K560" s="25">
        <f t="shared" si="524"/>
        <v>16520.094745597391</v>
      </c>
      <c r="L560" s="25"/>
      <c r="N560" s="25">
        <f>'Combined Retirement'!$C$18/12</f>
        <v>33932.660666666663</v>
      </c>
      <c r="O560" s="25">
        <f t="shared" si="525"/>
        <v>11007.82546143035</v>
      </c>
      <c r="P560" s="25">
        <f t="shared" si="526"/>
        <v>22924.835205236312</v>
      </c>
      <c r="Q560" s="25">
        <f t="array" aca="1" ref="Q560" ca="1">INDEX('Isaac 401k'!L:L,MATCH('Retirement Calculator'!A560,'Isaac 401k'!N:N,0),0)</f>
        <v>5545184.9513950506</v>
      </c>
      <c r="R560" s="25">
        <f t="array" aca="1" ref="R560" ca="1">INDEX('Lorri 401b'!L:L,MATCH('Retirement Calculator'!A560,'Lorri 401b'!N:N,0),0)</f>
        <v>6336341.7312144889</v>
      </c>
      <c r="S560" s="25">
        <f t="shared" ca="1" si="527"/>
        <v>11881526.682609539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6404.7404596389215</v>
      </c>
      <c r="K561" s="25">
        <f t="shared" si="524"/>
        <v>16520.094745597391</v>
      </c>
      <c r="L561" s="25"/>
      <c r="N561" s="25">
        <f>'Combined Retirement'!$C$18/12</f>
        <v>33932.660666666663</v>
      </c>
      <c r="O561" s="25">
        <f t="shared" si="525"/>
        <v>11007.82546143035</v>
      </c>
      <c r="P561" s="25">
        <f t="shared" si="526"/>
        <v>22924.835205236312</v>
      </c>
      <c r="Q561" s="25">
        <f t="array" aca="1" ref="Q561" ca="1">INDEX('Isaac 401k'!L:L,MATCH('Retirement Calculator'!A561,'Isaac 401k'!N:N,0),0)</f>
        <v>5561858.4618143095</v>
      </c>
      <c r="R561" s="25">
        <f t="array" aca="1" ref="R561" ca="1">INDEX('Lorri 401b'!L:L,MATCH('Retirement Calculator'!A561,'Lorri 401b'!N:N,0),0)</f>
        <v>6346154.2266208446</v>
      </c>
      <c r="S561" s="25">
        <f t="shared" ca="1" si="527"/>
        <v>11908012.688435154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6404.7404596389215</v>
      </c>
      <c r="K562" s="25">
        <f t="shared" si="524"/>
        <v>16520.094745597391</v>
      </c>
      <c r="L562" s="25"/>
      <c r="N562" s="25">
        <f>'Combined Retirement'!$C$18/12</f>
        <v>33932.660666666663</v>
      </c>
      <c r="O562" s="25">
        <f t="shared" si="525"/>
        <v>11007.82546143035</v>
      </c>
      <c r="P562" s="25">
        <f t="shared" si="526"/>
        <v>22924.835205236312</v>
      </c>
      <c r="Q562" s="25">
        <f t="array" aca="1" ref="Q562" ca="1">INDEX('Isaac 401k'!L:L,MATCH('Retirement Calculator'!A562,'Isaac 401k'!N:N,0),0)</f>
        <v>5578601.4451936483</v>
      </c>
      <c r="R562" s="25">
        <f t="array" aca="1" ref="R562" ca="1">INDEX('Lorri 401b'!L:L,MATCH('Retirement Calculator'!A562,'Lorri 401b'!N:N,0),0)</f>
        <v>6356007.6074247267</v>
      </c>
      <c r="S562" s="25">
        <f t="shared" ca="1" si="527"/>
        <v>11934609.052618375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6404.7404596389215</v>
      </c>
      <c r="K563" s="25">
        <f t="shared" si="524"/>
        <v>16520.094745597391</v>
      </c>
      <c r="L563" s="25"/>
      <c r="N563" s="25">
        <f>'Combined Retirement'!$C$18/12</f>
        <v>33932.660666666663</v>
      </c>
      <c r="O563" s="25">
        <f t="shared" si="525"/>
        <v>11007.82546143035</v>
      </c>
      <c r="P563" s="25">
        <f t="shared" si="526"/>
        <v>22924.835205236312</v>
      </c>
      <c r="Q563" s="25">
        <f t="array" aca="1" ref="Q563" ca="1">INDEX('Isaac 401k'!L:L,MATCH('Retirement Calculator'!A563,'Isaac 401k'!N:N,0),0)</f>
        <v>5595414.1910037352</v>
      </c>
      <c r="R563" s="25">
        <f t="array" aca="1" ref="R563" ca="1">INDEX('Lorri 401b'!L:L,MATCH('Retirement Calculator'!A563,'Lorri 401b'!N:N,0),0)</f>
        <v>6365902.0439819582</v>
      </c>
      <c r="S563" s="25">
        <f t="shared" ca="1" si="527"/>
        <v>11961316.234985694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6404.7404596389215</v>
      </c>
      <c r="K564" s="25">
        <f t="shared" si="524"/>
        <v>16520.094745597391</v>
      </c>
      <c r="L564" s="25"/>
      <c r="N564" s="25">
        <f>'Combined Retirement'!$C$18/12</f>
        <v>33932.660666666663</v>
      </c>
      <c r="O564" s="25">
        <f t="shared" si="525"/>
        <v>11007.82546143035</v>
      </c>
      <c r="P564" s="25">
        <f t="shared" si="526"/>
        <v>22924.835205236312</v>
      </c>
      <c r="Q564" s="25">
        <f t="array" aca="1" ref="Q564" ca="1">INDEX('Isaac 401k'!L:L,MATCH('Retirement Calculator'!A564,'Isaac 401k'!N:N,0),0)</f>
        <v>5612296.989921364</v>
      </c>
      <c r="R564" s="25">
        <f t="array" aca="1" ref="R564" ca="1">INDEX('Lorri 401b'!L:L,MATCH('Retirement Calculator'!A564,'Lorri 401b'!N:N,0),0)</f>
        <v>6375837.7073581787</v>
      </c>
      <c r="S564" s="25">
        <f t="shared" ca="1" si="527"/>
        <v>11988134.697279543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6404.7404596389215</v>
      </c>
      <c r="K565" s="25">
        <f t="shared" si="524"/>
        <v>16520.094745597391</v>
      </c>
      <c r="L565" s="25"/>
      <c r="N565" s="25">
        <f>'Combined Retirement'!$C$18/12</f>
        <v>33932.660666666663</v>
      </c>
      <c r="O565" s="25">
        <f t="shared" si="525"/>
        <v>11007.82546143035</v>
      </c>
      <c r="P565" s="25">
        <f t="shared" si="526"/>
        <v>22924.835205236312</v>
      </c>
      <c r="Q565" s="25">
        <f t="array" aca="1" ref="Q565" ca="1">INDEX('Isaac 401k'!L:L,MATCH('Retirement Calculator'!A565,'Isaac 401k'!N:N,0),0)</f>
        <v>5629250.1338344822</v>
      </c>
      <c r="R565" s="25">
        <f t="array" aca="1" ref="R565" ca="1">INDEX('Lorri 401b'!L:L,MATCH('Retirement Calculator'!A565,'Lorri 401b'!N:N,0),0)</f>
        <v>6385814.7693317998</v>
      </c>
      <c r="S565" s="25">
        <f t="shared" ca="1" si="527"/>
        <v>12015064.903166283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6404.7404596389215</v>
      </c>
      <c r="K566" s="25">
        <f t="shared" si="524"/>
        <v>16520.094745597391</v>
      </c>
      <c r="L566" s="25"/>
      <c r="N566" s="25">
        <f>'Combined Retirement'!$C$18/12</f>
        <v>33932.660666666663</v>
      </c>
      <c r="O566" s="25">
        <f t="shared" si="525"/>
        <v>11007.82546143035</v>
      </c>
      <c r="P566" s="25">
        <f t="shared" si="526"/>
        <v>22924.835205236312</v>
      </c>
      <c r="Q566" s="25">
        <f t="array" aca="1" ref="Q566" ca="1">INDEX('Isaac 401k'!L:L,MATCH('Retirement Calculator'!A566,'Isaac 401k'!N:N,0),0)</f>
        <v>5646273.9158472391</v>
      </c>
      <c r="R566" s="25">
        <f t="array" aca="1" ref="R566" ca="1">INDEX('Lorri 401b'!L:L,MATCH('Retirement Calculator'!A566,'Lorri 401b'!N:N,0),0)</f>
        <v>6395833.4023969779</v>
      </c>
      <c r="S566" s="25">
        <f t="shared" ca="1" si="527"/>
        <v>12042107.318244217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6404.7404596389215</v>
      </c>
      <c r="K567" s="25">
        <f t="shared" si="524"/>
        <v>16520.094745597391</v>
      </c>
      <c r="L567" s="25"/>
      <c r="N567" s="25">
        <f>'Combined Retirement'!$C$18/12</f>
        <v>33932.660666666663</v>
      </c>
      <c r="O567" s="25">
        <f t="shared" si="525"/>
        <v>11007.82546143035</v>
      </c>
      <c r="P567" s="25">
        <f t="shared" si="526"/>
        <v>22924.835205236312</v>
      </c>
      <c r="Q567" s="25">
        <f t="array" aca="1" ref="Q567" ca="1">INDEX('Isaac 401k'!L:L,MATCH('Retirement Calculator'!A567,'Isaac 401k'!N:N,0),0)</f>
        <v>5663368.6302850489</v>
      </c>
      <c r="R567" s="25">
        <f t="array" aca="1" ref="R567" ca="1">INDEX('Lorri 401b'!L:L,MATCH('Retirement Calculator'!A567,'Lorri 401b'!N:N,0),0)</f>
        <v>6405893.7797665941</v>
      </c>
      <c r="S567" s="25">
        <f t="shared" ca="1" si="527"/>
        <v>12069262.410051644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6404.7404596389215</v>
      </c>
      <c r="K568" s="25">
        <f t="shared" si="524"/>
        <v>16520.094745597391</v>
      </c>
      <c r="L568" s="25"/>
      <c r="N568" s="25">
        <f>'Combined Retirement'!$C$18/12</f>
        <v>33932.660666666663</v>
      </c>
      <c r="O568" s="25">
        <f t="shared" si="525"/>
        <v>11007.82546143035</v>
      </c>
      <c r="P568" s="25">
        <f t="shared" si="526"/>
        <v>22924.835205236312</v>
      </c>
      <c r="Q568" s="25">
        <f t="array" aca="1" ref="Q568" ca="1">INDEX('Isaac 401k'!L:L,MATCH('Retirement Calculator'!A568,'Isaac 401k'!N:N,0),0)</f>
        <v>5680534.5726996828</v>
      </c>
      <c r="R568" s="25">
        <f t="array" aca="1" ref="R568" ca="1">INDEX('Lorri 401b'!L:L,MATCH('Retirement Calculator'!A568,'Lorri 401b'!N:N,0),0)</f>
        <v>6415996.0753752505</v>
      </c>
      <c r="S568" s="25">
        <f t="shared" ca="1" si="527"/>
        <v>12096530.648074932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6404.7404596389215</v>
      </c>
      <c r="K569" s="25">
        <f t="shared" si="524"/>
        <v>16520.094745597391</v>
      </c>
      <c r="L569" s="25"/>
      <c r="N569" s="25">
        <f>'Combined Retirement'!$C$18/12</f>
        <v>33932.660666666663</v>
      </c>
      <c r="O569" s="25">
        <f t="shared" si="525"/>
        <v>11007.82546143035</v>
      </c>
      <c r="P569" s="25">
        <f t="shared" si="526"/>
        <v>22924.835205236312</v>
      </c>
      <c r="Q569" s="25">
        <f t="array" aca="1" ref="Q569" ca="1">INDEX('Isaac 401k'!L:L,MATCH('Retirement Calculator'!A569,'Isaac 401k'!N:N,0),0)</f>
        <v>5697772.0398743777</v>
      </c>
      <c r="R569" s="25">
        <f t="array" aca="1" ref="R569" ca="1">INDEX('Lorri 401b'!L:L,MATCH('Retirement Calculator'!A569,'Lorri 401b'!N:N,0),0)</f>
        <v>6426140.4638822759</v>
      </c>
      <c r="S569" s="25">
        <f t="shared" ca="1" si="527"/>
        <v>12123912.503756654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6404.7404596389215</v>
      </c>
      <c r="K570" s="25">
        <f t="shared" si="524"/>
        <v>16520.094745597391</v>
      </c>
      <c r="L570" s="25"/>
      <c r="N570" s="25">
        <f>'Combined Retirement'!$C$18/12</f>
        <v>33932.660666666663</v>
      </c>
      <c r="O570" s="25">
        <f t="shared" si="525"/>
        <v>11007.82546143035</v>
      </c>
      <c r="P570" s="25">
        <f t="shared" si="526"/>
        <v>22924.835205236312</v>
      </c>
      <c r="Q570" s="25">
        <f t="array" aca="1" ref="Q570" ca="1">INDEX('Isaac 401k'!L:L,MATCH('Retirement Calculator'!A570,'Isaac 401k'!N:N,0),0)</f>
        <v>5715081.3298289673</v>
      </c>
      <c r="R570" s="25">
        <f t="array" aca="1" ref="R570" ca="1">INDEX('Lorri 401b'!L:L,MATCH('Retirement Calculator'!A570,'Lorri 401b'!N:N,0),0)</f>
        <v>6436327.120674748</v>
      </c>
      <c r="S570" s="25">
        <f t="shared" ca="1" si="527"/>
        <v>12151408.450503714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6404.7404596389215</v>
      </c>
      <c r="K571" s="25">
        <f t="shared" si="524"/>
        <v>16520.094745597391</v>
      </c>
      <c r="L571" s="25"/>
      <c r="N571" s="25">
        <f>'Combined Retirement'!$C$18/12</f>
        <v>33932.660666666663</v>
      </c>
      <c r="O571" s="25">
        <f t="shared" si="525"/>
        <v>11007.82546143035</v>
      </c>
      <c r="P571" s="25">
        <f t="shared" si="526"/>
        <v>22924.835205236312</v>
      </c>
      <c r="Q571" s="25">
        <f t="array" aca="1" ref="Q571" ca="1">INDEX('Isaac 401k'!L:L,MATCH('Retirement Calculator'!A571,'Isaac 401k'!N:N,0),0)</f>
        <v>5732462.7418250339</v>
      </c>
      <c r="R571" s="25">
        <f t="array" aca="1" ref="R571" ca="1">INDEX('Lorri 401b'!L:L,MATCH('Retirement Calculator'!A571,'Lorri 401b'!N:N,0),0)</f>
        <v>6446556.221870522</v>
      </c>
      <c r="S571" s="25">
        <f t="shared" ca="1" si="527"/>
        <v>12179018.963695556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6404.7404596389215</v>
      </c>
      <c r="K572" s="25">
        <f t="shared" si="524"/>
        <v>16520.094745597391</v>
      </c>
      <c r="L572" s="25"/>
      <c r="N572" s="25">
        <f>'Combined Retirement'!$C$18/12</f>
        <v>33932.660666666663</v>
      </c>
      <c r="O572" s="25">
        <f t="shared" si="525"/>
        <v>11007.82546143035</v>
      </c>
      <c r="P572" s="25">
        <f t="shared" si="526"/>
        <v>22924.835205236312</v>
      </c>
      <c r="Q572" s="25">
        <f t="array" aca="1" ref="Q572" ca="1">INDEX('Isaac 401k'!L:L,MATCH('Retirement Calculator'!A572,'Isaac 401k'!N:N,0),0)</f>
        <v>5749916.576371084</v>
      </c>
      <c r="R572" s="25">
        <f t="array" aca="1" ref="R572" ca="1">INDEX('Lorri 401b'!L:L,MATCH('Retirement Calculator'!A572,'Lorri 401b'!N:N,0),0)</f>
        <v>6456827.9443212785</v>
      </c>
      <c r="S572" s="25">
        <f t="shared" ca="1" si="527"/>
        <v>12206744.520692363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6404.7404596389215</v>
      </c>
      <c r="K573" s="25">
        <f t="shared" si="524"/>
        <v>16520.094745597391</v>
      </c>
      <c r="L573" s="25"/>
      <c r="N573" s="25">
        <f>'Combined Retirement'!$C$18/12</f>
        <v>33932.660666666663</v>
      </c>
      <c r="O573" s="25">
        <f t="shared" si="525"/>
        <v>11007.82546143035</v>
      </c>
      <c r="P573" s="25">
        <f t="shared" si="526"/>
        <v>22924.835205236312</v>
      </c>
      <c r="Q573" s="25">
        <f t="array" aca="1" ref="Q573" ca="1">INDEX('Isaac 401k'!L:L,MATCH('Retirement Calculator'!A573,'Isaac 401k'!N:N,0),0)</f>
        <v>5767443.1352277426</v>
      </c>
      <c r="R573" s="25">
        <f t="array" aca="1" ref="R573" ca="1">INDEX('Lorri 401b'!L:L,MATCH('Retirement Calculator'!A573,'Lorri 401b'!N:N,0),0)</f>
        <v>6467142.4656155789</v>
      </c>
      <c r="S573" s="25">
        <f t="shared" ca="1" si="527"/>
        <v>12234585.600843322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6404.7404596389215</v>
      </c>
      <c r="K574" s="25">
        <f t="shared" si="524"/>
        <v>16520.094745597391</v>
      </c>
      <c r="L574" s="25"/>
      <c r="N574" s="25">
        <f>'Combined Retirement'!$C$18/12</f>
        <v>33932.660666666663</v>
      </c>
      <c r="O574" s="25">
        <f t="shared" si="525"/>
        <v>11007.82546143035</v>
      </c>
      <c r="P574" s="25">
        <f t="shared" si="526"/>
        <v>22924.835205236312</v>
      </c>
      <c r="Q574" s="25">
        <f t="array" aca="1" ref="Q574" ca="1">INDEX('Isaac 401k'!L:L,MATCH('Retirement Calculator'!A574,'Isaac 401k'!N:N,0),0)</f>
        <v>5785042.7214129707</v>
      </c>
      <c r="R574" s="25">
        <f t="array" aca="1" ref="R574" ca="1">INDEX('Lorri 401b'!L:L,MATCH('Retirement Calculator'!A574,'Lorri 401b'!N:N,0),0)</f>
        <v>6477499.9640819393</v>
      </c>
      <c r="S574" s="25">
        <f t="shared" ca="1" si="527"/>
        <v>12262542.685494911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6404.7404596389215</v>
      </c>
      <c r="K575" s="25">
        <f t="shared" si="524"/>
        <v>16520.094745597391</v>
      </c>
      <c r="L575" s="25"/>
      <c r="N575" s="25">
        <f>'Combined Retirement'!$C$18/12</f>
        <v>33932.660666666663</v>
      </c>
      <c r="O575" s="25">
        <f t="shared" si="525"/>
        <v>11007.82546143035</v>
      </c>
      <c r="P575" s="25">
        <f t="shared" si="526"/>
        <v>22924.835205236312</v>
      </c>
      <c r="Q575" s="25">
        <f t="array" aca="1" ref="Q575" ca="1">INDEX('Isaac 401k'!L:L,MATCH('Retirement Calculator'!A575,'Isaac 401k'!N:N,0),0)</f>
        <v>5802715.6392073045</v>
      </c>
      <c r="R575" s="25">
        <f t="array" aca="1" ref="R575" ca="1">INDEX('Lorri 401b'!L:L,MATCH('Retirement Calculator'!A575,'Lorri 401b'!N:N,0),0)</f>
        <v>6487900.6187919099</v>
      </c>
      <c r="S575" s="25">
        <f t="shared" ca="1" si="527"/>
        <v>12290616.257999215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6404.7404596389215</v>
      </c>
      <c r="K576" s="25">
        <f t="shared" si="524"/>
        <v>16520.094745597391</v>
      </c>
      <c r="L576" s="25"/>
      <c r="N576" s="25">
        <f>'Combined Retirement'!$C$18/12</f>
        <v>33932.660666666663</v>
      </c>
      <c r="O576" s="25">
        <f t="shared" si="525"/>
        <v>11007.82546143035</v>
      </c>
      <c r="P576" s="25">
        <f t="shared" si="526"/>
        <v>22924.835205236312</v>
      </c>
      <c r="Q576" s="25">
        <f t="array" aca="1" ref="Q576" ca="1">INDEX('Isaac 401k'!L:L,MATCH('Retirement Calculator'!A576,'Isaac 401k'!N:N,0),0)</f>
        <v>5820462.1941591147</v>
      </c>
      <c r="R576" s="25">
        <f t="array" aca="1" ref="R576" ca="1">INDEX('Lorri 401b'!L:L,MATCH('Retirement Calculator'!A576,'Lorri 401b'!N:N,0),0)</f>
        <v>6498344.6095631719</v>
      </c>
      <c r="S576" s="25">
        <f t="shared" ca="1" si="527"/>
        <v>12318806.803722287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6404.7404596389215</v>
      </c>
      <c r="K577" s="25">
        <f t="shared" si="524"/>
        <v>16520.094745597391</v>
      </c>
      <c r="L577" s="25"/>
      <c r="N577" s="25">
        <f>'Combined Retirement'!$C$18/12</f>
        <v>33932.660666666663</v>
      </c>
      <c r="O577" s="25">
        <f t="shared" si="525"/>
        <v>11007.82546143035</v>
      </c>
      <c r="P577" s="25">
        <f t="shared" si="526"/>
        <v>22924.835205236312</v>
      </c>
      <c r="Q577" s="25">
        <f t="array" aca="1" ref="Q577" ca="1">INDEX('Isaac 401k'!L:L,MATCH('Retirement Calculator'!A577,'Isaac 401k'!N:N,0),0)</f>
        <v>5838282.6930898903</v>
      </c>
      <c r="R577" s="25">
        <f t="array" aca="1" ref="R577" ca="1">INDEX('Lorri 401b'!L:L,MATCH('Retirement Calculator'!A577,'Lorri 401b'!N:N,0),0)</f>
        <v>6508832.1169626471</v>
      </c>
      <c r="S577" s="25">
        <f t="shared" ca="1" si="527"/>
        <v>12347114.810052536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6404.7404596389215</v>
      </c>
      <c r="K578" s="25">
        <f t="shared" si="524"/>
        <v>16520.094745597391</v>
      </c>
      <c r="L578" s="25"/>
      <c r="N578" s="25">
        <f>'Combined Retirement'!$C$18/12</f>
        <v>33932.660666666663</v>
      </c>
      <c r="O578" s="25">
        <f t="shared" si="525"/>
        <v>11007.82546143035</v>
      </c>
      <c r="P578" s="25">
        <f t="shared" si="526"/>
        <v>22924.835205236312</v>
      </c>
      <c r="Q578" s="25">
        <f t="array" aca="1" ref="Q578" ca="1">INDEX('Isaac 401k'!L:L,MATCH('Retirement Calculator'!A578,'Isaac 401k'!N:N,0),0)</f>
        <v>5856177.4440995445</v>
      </c>
      <c r="R578" s="25">
        <f t="array" aca="1" ref="R578" ca="1">INDEX('Lorri 401b'!L:L,MATCH('Retirement Calculator'!A578,'Lorri 401b'!N:N,0),0)</f>
        <v>6519363.3223096207</v>
      </c>
      <c r="S578" s="25">
        <f t="shared" ca="1" si="527"/>
        <v>12375540.766409166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6404.7404596389215</v>
      </c>
      <c r="K579" s="25">
        <f t="shared" si="524"/>
        <v>16520.094745597391</v>
      </c>
      <c r="L579" s="25"/>
      <c r="N579" s="25">
        <f>'Combined Retirement'!$C$18/12</f>
        <v>33932.660666666663</v>
      </c>
      <c r="O579" s="25">
        <f t="shared" si="525"/>
        <v>11007.82546143035</v>
      </c>
      <c r="P579" s="25">
        <f t="shared" si="526"/>
        <v>22924.835205236312</v>
      </c>
      <c r="Q579" s="25">
        <f t="array" aca="1" ref="Q579" ca="1">INDEX('Isaac 401k'!L:L,MATCH('Retirement Calculator'!A579,'Isaac 401k'!N:N,0),0)</f>
        <v>5874146.756571739</v>
      </c>
      <c r="R579" s="25">
        <f t="array" aca="1" ref="R579" ca="1">INDEX('Lorri 401b'!L:L,MATCH('Retirement Calculator'!A579,'Lorri 401b'!N:N,0),0)</f>
        <v>6529938.4076788733</v>
      </c>
      <c r="S579" s="25">
        <f t="shared" ca="1" si="527"/>
        <v>12404085.164250612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6404.7404596389215</v>
      </c>
      <c r="K580" s="25">
        <f t="shared" si="524"/>
        <v>16520.094745597391</v>
      </c>
      <c r="L580" s="25"/>
      <c r="N580" s="25">
        <f>'Combined Retirement'!$C$18/12</f>
        <v>33932.660666666663</v>
      </c>
      <c r="O580" s="25">
        <f t="shared" si="525"/>
        <v>11007.82546143035</v>
      </c>
      <c r="P580" s="25">
        <f t="shared" si="526"/>
        <v>22924.835205236312</v>
      </c>
      <c r="Q580" s="25">
        <f t="array" aca="1" ref="Q580" ca="1">INDEX('Isaac 401k'!L:L,MATCH('Retirement Calculator'!A580,'Isaac 401k'!N:N,0),0)</f>
        <v>5892190.9411792345</v>
      </c>
      <c r="R580" s="25">
        <f t="array" aca="1" ref="R580" ca="1">INDEX('Lorri 401b'!L:L,MATCH('Retirement Calculator'!A580,'Lorri 401b'!N:N,0),0)</f>
        <v>6540557.5559038306</v>
      </c>
      <c r="S580" s="25">
        <f t="shared" ca="1" si="527"/>
        <v>12432748.497083064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6404.7404596389215</v>
      </c>
      <c r="K581" s="25">
        <f t="shared" si="524"/>
        <v>16520.094745597391</v>
      </c>
      <c r="L581" s="25"/>
      <c r="N581" s="25">
        <f>'Combined Retirement'!$C$18/12</f>
        <v>33932.660666666663</v>
      </c>
      <c r="O581" s="25">
        <f t="shared" si="525"/>
        <v>11007.82546143035</v>
      </c>
      <c r="P581" s="25">
        <f t="shared" si="526"/>
        <v>22924.835205236312</v>
      </c>
      <c r="Q581" s="25">
        <f t="array" aca="1" ref="Q581" ca="1">INDEX('Isaac 401k'!L:L,MATCH('Retirement Calculator'!A581,'Isaac 401k'!N:N,0),0)</f>
        <v>5910310.3098892607</v>
      </c>
      <c r="R581" s="25">
        <f t="array" aca="1" ref="R581" ca="1">INDEX('Lorri 401b'!L:L,MATCH('Retirement Calculator'!A581,'Lorri 401b'!N:N,0),0)</f>
        <v>6551220.9505797252</v>
      </c>
      <c r="S581" s="25">
        <f t="shared" ca="1" si="527"/>
        <v>12461531.260468986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6404.7404596389215</v>
      </c>
      <c r="K582" s="25">
        <f t="shared" si="524"/>
        <v>16520.094745597391</v>
      </c>
      <c r="L582" s="25"/>
      <c r="N582" s="25">
        <f>'Combined Retirement'!$C$18/12</f>
        <v>33932.660666666663</v>
      </c>
      <c r="O582" s="25">
        <f t="shared" si="525"/>
        <v>11007.82546143035</v>
      </c>
      <c r="P582" s="25">
        <f t="shared" si="526"/>
        <v>22924.835205236312</v>
      </c>
      <c r="Q582" s="25">
        <f t="array" aca="1" ref="Q582" ca="1">INDEX('Isaac 401k'!L:L,MATCH('Retirement Calculator'!A582,'Isaac 401k'!N:N,0),0)</f>
        <v>5928505.1759689124</v>
      </c>
      <c r="R582" s="25">
        <f t="array" aca="1" ref="R582" ca="1">INDEX('Lorri 401b'!L:L,MATCH('Retirement Calculator'!A582,'Lorri 401b'!N:N,0),0)</f>
        <v>6561928.7760667698</v>
      </c>
      <c r="S582" s="25">
        <f t="shared" ca="1" si="527"/>
        <v>12490433.952035682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6404.7404596389215</v>
      </c>
      <c r="K583" s="25">
        <f t="shared" si="524"/>
        <v>16520.094745597391</v>
      </c>
      <c r="L583" s="25"/>
      <c r="N583" s="25">
        <f>'Combined Retirement'!$C$18/12</f>
        <v>33932.660666666663</v>
      </c>
      <c r="O583" s="25">
        <f t="shared" si="525"/>
        <v>11007.82546143035</v>
      </c>
      <c r="P583" s="25">
        <f t="shared" si="526"/>
        <v>22924.835205236312</v>
      </c>
      <c r="Q583" s="25">
        <f t="array" aca="1" ref="Q583" ca="1">INDEX('Isaac 401k'!L:L,MATCH('Retirement Calculator'!A583,'Isaac 401k'!N:N,0),0)</f>
        <v>5946775.8539905623</v>
      </c>
      <c r="R583" s="25">
        <f t="array" aca="1" ref="R583" ca="1">INDEX('Lorri 401b'!L:L,MATCH('Retirement Calculator'!A583,'Lorri 401b'!N:N,0),0)</f>
        <v>6572681.2174933432</v>
      </c>
      <c r="S583" s="25">
        <f t="shared" ca="1" si="527"/>
        <v>12519457.071483906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6404.7404596389215</v>
      </c>
      <c r="K584" s="25">
        <f t="shared" si="524"/>
        <v>16520.094745597391</v>
      </c>
      <c r="L584" s="25"/>
      <c r="N584" s="25">
        <f>'Combined Retirement'!$C$18/12</f>
        <v>33932.660666666663</v>
      </c>
      <c r="O584" s="25">
        <f t="shared" si="525"/>
        <v>11007.82546143035</v>
      </c>
      <c r="P584" s="25">
        <f t="shared" si="526"/>
        <v>22924.835205236312</v>
      </c>
      <c r="Q584" s="25">
        <f t="array" aca="1" ref="Q584" ca="1">INDEX('Isaac 401k'!L:L,MATCH('Retirement Calculator'!A584,'Isaac 401k'!N:N,0),0)</f>
        <v>5965122.6598373028</v>
      </c>
      <c r="R584" s="25">
        <f t="array" aca="1" ref="R584" ca="1">INDEX('Lorri 401b'!L:L,MATCH('Retirement Calculator'!A584,'Lorri 401b'!N:N,0),0)</f>
        <v>6583478.4607591946</v>
      </c>
      <c r="S584" s="25">
        <f t="shared" ca="1" si="527"/>
        <v>12548601.120596498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6404.7404596389215</v>
      </c>
      <c r="K585" s="25">
        <f t="shared" si="524"/>
        <v>16520.094745597391</v>
      </c>
      <c r="L585" s="25"/>
      <c r="N585" s="25">
        <f>'Combined Retirement'!$C$18/12</f>
        <v>33932.660666666663</v>
      </c>
      <c r="O585" s="25">
        <f t="shared" si="525"/>
        <v>11007.82546143035</v>
      </c>
      <c r="P585" s="25">
        <f t="shared" si="526"/>
        <v>22924.835205236312</v>
      </c>
      <c r="Q585" s="25">
        <f t="array" aca="1" ref="Q585" ca="1">INDEX('Isaac 401k'!L:L,MATCH('Retirement Calculator'!A585,'Isaac 401k'!N:N,0),0)</f>
        <v>5983545.9107084041</v>
      </c>
      <c r="R585" s="25">
        <f t="array" aca="1" ref="R585" ca="1">INDEX('Lorri 401b'!L:L,MATCH('Retirement Calculator'!A585,'Lorri 401b'!N:N,0),0)</f>
        <v>6594320.6925386535</v>
      </c>
      <c r="S585" s="25">
        <f t="shared" ca="1" si="527"/>
        <v>12577866.603247058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6404.7404596389215</v>
      </c>
      <c r="K586" s="25">
        <f t="shared" si="524"/>
        <v>16520.094745597391</v>
      </c>
      <c r="L586" s="25"/>
      <c r="N586" s="25">
        <f>'Combined Retirement'!$C$18/12</f>
        <v>33932.660666666663</v>
      </c>
      <c r="O586" s="25">
        <f t="shared" si="525"/>
        <v>11007.82546143035</v>
      </c>
      <c r="P586" s="25">
        <f t="shared" si="526"/>
        <v>22924.835205236312</v>
      </c>
      <c r="Q586" s="25">
        <f t="array" aca="1" ref="Q586" ca="1">INDEX('Isaac 401k'!L:L,MATCH('Retirement Calculator'!A586,'Isaac 401k'!N:N,0),0)</f>
        <v>6002045.9251248017</v>
      </c>
      <c r="R586" s="25">
        <f t="array" aca="1" ref="R586" ca="1">INDEX('Lorri 401b'!L:L,MATCH('Retirement Calculator'!A586,'Lorri 401b'!N:N,0),0)</f>
        <v>6605208.1002838602</v>
      </c>
      <c r="S586" s="25">
        <f t="shared" ca="1" si="527"/>
        <v>12607254.025408663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6404.7404596389215</v>
      </c>
      <c r="K587" s="25">
        <f t="shared" si="524"/>
        <v>16520.094745597391</v>
      </c>
      <c r="L587" s="25"/>
      <c r="N587" s="25">
        <f>'Combined Retirement'!$C$18/12</f>
        <v>33932.660666666663</v>
      </c>
      <c r="O587" s="25">
        <f t="shared" si="525"/>
        <v>11007.82546143035</v>
      </c>
      <c r="P587" s="25">
        <f t="shared" si="526"/>
        <v>22924.835205236312</v>
      </c>
      <c r="Q587" s="25">
        <f t="array" aca="1" ref="Q587" ca="1">INDEX('Isaac 401k'!L:L,MATCH('Retirement Calculator'!A587,'Isaac 401k'!N:N,0),0)</f>
        <v>6020623.0229346016</v>
      </c>
      <c r="R587" s="25">
        <f t="array" aca="1" ref="R587" ca="1">INDEX('Lorri 401b'!L:L,MATCH('Retirement Calculator'!A587,'Lorri 401b'!N:N,0),0)</f>
        <v>6616140.872228005</v>
      </c>
      <c r="S587" s="25">
        <f t="shared" ca="1" si="527"/>
        <v>12636763.895162607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6404.7404596389215</v>
      </c>
      <c r="K588" s="25">
        <f t="shared" si="524"/>
        <v>16520.094745597391</v>
      </c>
      <c r="L588" s="25"/>
      <c r="N588" s="25">
        <f>'Combined Retirement'!$C$18/12</f>
        <v>33932.660666666663</v>
      </c>
      <c r="O588" s="25">
        <f t="shared" si="525"/>
        <v>11007.82546143035</v>
      </c>
      <c r="P588" s="25">
        <f t="shared" si="526"/>
        <v>22924.835205236312</v>
      </c>
      <c r="Q588" s="25">
        <f t="array" aca="1" ref="Q588" ca="1">INDEX('Isaac 401k'!L:L,MATCH('Retirement Calculator'!A588,'Isaac 401k'!N:N,0),0)</f>
        <v>6039277.5253186086</v>
      </c>
      <c r="R588" s="25">
        <f t="array" aca="1" ref="R588" ca="1">INDEX('Lorri 401b'!L:L,MATCH('Retirement Calculator'!A588,'Lorri 401b'!N:N,0),0)</f>
        <v>6627119.1973885838</v>
      </c>
      <c r="S588" s="25">
        <f t="shared" ca="1" si="527"/>
        <v>12666396.722707193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6404.7404596389215</v>
      </c>
      <c r="K589" s="25">
        <f t="shared" si="524"/>
        <v>16520.094745597391</v>
      </c>
      <c r="L589" s="25"/>
      <c r="N589" s="25">
        <f>'Combined Retirement'!$C$18/12</f>
        <v>33932.660666666663</v>
      </c>
      <c r="O589" s="25">
        <f t="shared" si="525"/>
        <v>11007.82546143035</v>
      </c>
      <c r="P589" s="25">
        <f t="shared" si="526"/>
        <v>22924.835205236312</v>
      </c>
      <c r="Q589" s="25">
        <f t="array" aca="1" ref="Q589" ca="1">INDEX('Isaac 401k'!L:L,MATCH('Retirement Calculator'!A589,'Isaac 401k'!N:N,0),0)</f>
        <v>6058009.7547958819</v>
      </c>
      <c r="R589" s="25">
        <f t="array" aca="1" ref="R589" ca="1">INDEX('Lorri 401b'!L:L,MATCH('Retirement Calculator'!A589,'Lorri 401b'!N:N,0),0)</f>
        <v>6638143.2655706648</v>
      </c>
      <c r="S589" s="25">
        <f t="shared" ca="1" si="527"/>
        <v>12696153.020366546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6404.7404596389215</v>
      </c>
      <c r="K590" s="25">
        <f t="shared" si="524"/>
        <v>16520.094745597391</v>
      </c>
      <c r="L590" s="25"/>
      <c r="N590" s="25">
        <f>'Combined Retirement'!$C$18/12</f>
        <v>33932.660666666663</v>
      </c>
      <c r="O590" s="25">
        <f t="shared" si="525"/>
        <v>11007.82546143035</v>
      </c>
      <c r="P590" s="25">
        <f t="shared" si="526"/>
        <v>22924.835205236312</v>
      </c>
      <c r="Q590" s="25">
        <f t="array" aca="1" ref="Q590" ca="1">INDEX('Isaac 401k'!L:L,MATCH('Retirement Calculator'!A590,'Isaac 401k'!N:N,0),0)</f>
        <v>6076820.0352293113</v>
      </c>
      <c r="R590" s="25">
        <f t="array" aca="1" ref="R590" ca="1">INDEX('Lorri 401b'!L:L,MATCH('Retirement Calculator'!A590,'Lorri 401b'!N:N,0),0)</f>
        <v>6649213.2673701718</v>
      </c>
      <c r="S590" s="25">
        <f t="shared" ca="1" si="527"/>
        <v>12726033.302599482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6404.7404596389215</v>
      </c>
      <c r="K591" s="25">
        <f t="shared" si="524"/>
        <v>16520.094745597391</v>
      </c>
      <c r="L591" s="25"/>
      <c r="N591" s="25">
        <f>'Combined Retirement'!$C$18/12</f>
        <v>33932.660666666663</v>
      </c>
      <c r="O591" s="25">
        <f t="shared" si="525"/>
        <v>11007.82546143035</v>
      </c>
      <c r="P591" s="25">
        <f t="shared" si="526"/>
        <v>22924.835205236312</v>
      </c>
      <c r="Q591" s="25">
        <f t="array" aca="1" ref="Q591" ca="1">INDEX('Isaac 401k'!L:L,MATCH('Retirement Calculator'!A591,'Isaac 401k'!N:N,0),0)</f>
        <v>6095708.6918312134</v>
      </c>
      <c r="R591" s="25">
        <f t="array" aca="1" ref="R591" ca="1">INDEX('Lorri 401b'!L:L,MATCH('Retirement Calculator'!A591,'Lorri 401b'!N:N,0),0)</f>
        <v>6660329.3941771761</v>
      </c>
      <c r="S591" s="25">
        <f t="shared" ca="1" si="527"/>
        <v>12756038.086008389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6404.7404596389215</v>
      </c>
      <c r="K592" s="25">
        <f t="shared" si="524"/>
        <v>16520.094745597391</v>
      </c>
      <c r="L592" s="25"/>
      <c r="N592" s="25">
        <f>'Combined Retirement'!$C$18/12</f>
        <v>33932.660666666663</v>
      </c>
      <c r="O592" s="25">
        <f t="shared" si="525"/>
        <v>11007.82546143035</v>
      </c>
      <c r="P592" s="25">
        <f t="shared" si="526"/>
        <v>22924.835205236312</v>
      </c>
      <c r="Q592" s="25">
        <f t="array" aca="1" ref="Q592" ca="1">INDEX('Isaac 401k'!L:L,MATCH('Retirement Calculator'!A592,'Isaac 401k'!N:N,0),0)</f>
        <v>6114676.0511689568</v>
      </c>
      <c r="R592" s="25">
        <f t="array" aca="1" ref="R592" ca="1">INDEX('Lorri 401b'!L:L,MATCH('Retirement Calculator'!A592,'Lorri 401b'!N:N,0),0)</f>
        <v>6671491.8381792102</v>
      </c>
      <c r="S592" s="25">
        <f t="shared" ca="1" si="527"/>
        <v>12786167.889348168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6404.7404596389215</v>
      </c>
      <c r="K593" s="25">
        <f t="shared" si="524"/>
        <v>16520.094745597391</v>
      </c>
      <c r="L593" s="25"/>
      <c r="N593" s="25">
        <f>'Combined Retirement'!$C$18/12</f>
        <v>33932.660666666663</v>
      </c>
      <c r="O593" s="25">
        <f t="shared" si="525"/>
        <v>11007.82546143035</v>
      </c>
      <c r="P593" s="25">
        <f t="shared" si="526"/>
        <v>22924.835205236312</v>
      </c>
      <c r="Q593" s="25">
        <f t="array" aca="1" ref="Q593" ca="1">INDEX('Isaac 401k'!L:L,MATCH('Retirement Calculator'!A593,'Isaac 401k'!N:N,0),0)</f>
        <v>6133722.4411706068</v>
      </c>
      <c r="R593" s="25">
        <f t="array" aca="1" ref="R593" ca="1">INDEX('Lorri 401b'!L:L,MATCH('Retirement Calculator'!A593,'Lorri 401b'!N:N,0),0)</f>
        <v>6682700.7923645861</v>
      </c>
      <c r="S593" s="25">
        <f t="shared" ca="1" si="527"/>
        <v>12816423.233535193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6404.7404596389215</v>
      </c>
      <c r="K594" s="25">
        <f t="shared" si="524"/>
        <v>16520.094745597391</v>
      </c>
      <c r="L594" s="25"/>
      <c r="N594" s="25">
        <f>'Combined Retirement'!$C$18/12</f>
        <v>33932.660666666663</v>
      </c>
      <c r="O594" s="25">
        <f t="shared" si="525"/>
        <v>11007.82546143035</v>
      </c>
      <c r="P594" s="25">
        <f t="shared" si="526"/>
        <v>22924.835205236312</v>
      </c>
      <c r="Q594" s="25">
        <f t="array" aca="1" ref="Q594" ca="1">INDEX('Isaac 401k'!L:L,MATCH('Retirement Calculator'!A594,'Isaac 401k'!N:N,0),0)</f>
        <v>6152848.1911305971</v>
      </c>
      <c r="R594" s="25">
        <f t="array" aca="1" ref="R594" ca="1">INDEX('Lorri 401b'!L:L,MATCH('Retirement Calculator'!A594,'Lorri 401b'!N:N,0),0)</f>
        <v>6693956.4505257346</v>
      </c>
      <c r="S594" s="25">
        <f t="shared" ca="1" si="527"/>
        <v>12846804.641656332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6404.7404596389215</v>
      </c>
      <c r="K595" s="25">
        <f t="shared" si="524"/>
        <v>16520.094745597391</v>
      </c>
      <c r="L595" s="25"/>
      <c r="N595" s="25">
        <f>'Combined Retirement'!$C$18/12</f>
        <v>33932.660666666663</v>
      </c>
      <c r="O595" s="25">
        <f t="shared" si="525"/>
        <v>11007.82546143035</v>
      </c>
      <c r="P595" s="25">
        <f t="shared" si="526"/>
        <v>22924.835205236312</v>
      </c>
      <c r="Q595" s="25">
        <f t="array" aca="1" ref="Q595" ca="1">INDEX('Isaac 401k'!L:L,MATCH('Retirement Calculator'!A595,'Isaac 401k'!N:N,0),0)</f>
        <v>6172053.6317154206</v>
      </c>
      <c r="R595" s="25">
        <f t="array" aca="1" ref="R595" ca="1">INDEX('Lorri 401b'!L:L,MATCH('Retirement Calculator'!A595,'Lorri 401b'!N:N,0),0)</f>
        <v>6705259.007262554</v>
      </c>
      <c r="S595" s="25">
        <f t="shared" ca="1" si="527"/>
        <v>12877312.638977975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6404.7404596389215</v>
      </c>
      <c r="K596" s="25">
        <f t="shared" si="524"/>
        <v>16520.094745597391</v>
      </c>
      <c r="L596" s="25"/>
      <c r="N596" s="25">
        <f>'Combined Retirement'!$C$18/12</f>
        <v>33932.660666666663</v>
      </c>
      <c r="O596" s="25">
        <f t="shared" si="525"/>
        <v>11007.82546143035</v>
      </c>
      <c r="P596" s="25">
        <f t="shared" si="526"/>
        <v>22924.835205236312</v>
      </c>
      <c r="Q596" s="25">
        <f t="array" aca="1" ref="Q596" ca="1">INDEX('Isaac 401k'!L:L,MATCH('Retirement Calculator'!A596,'Isaac 401k'!N:N,0),0)</f>
        <v>6191339.0949693481</v>
      </c>
      <c r="R596" s="25">
        <f t="array" aca="1" ref="R596" ca="1">INDEX('Lorri 401b'!L:L,MATCH('Retirement Calculator'!A596,'Lorri 401b'!N:N,0),0)</f>
        <v>6716608.6579857767</v>
      </c>
      <c r="S596" s="25">
        <f t="shared" ca="1" si="527"/>
        <v>12907947.752955124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6404.7404596389215</v>
      </c>
      <c r="K597" s="25">
        <f t="shared" si="524"/>
        <v>16520.094745597391</v>
      </c>
      <c r="L597" s="25"/>
      <c r="N597" s="25">
        <f>'Combined Retirement'!$C$18/12</f>
        <v>33932.660666666663</v>
      </c>
      <c r="O597" s="25">
        <f t="shared" si="525"/>
        <v>11007.82546143035</v>
      </c>
      <c r="P597" s="25">
        <f t="shared" si="526"/>
        <v>22924.835205236312</v>
      </c>
      <c r="Q597" s="25">
        <f t="array" aca="1" ref="Q597" ca="1">INDEX('Isaac 401k'!L:L,MATCH('Retirement Calculator'!A597,'Isaac 401k'!N:N,0),0)</f>
        <v>6210704.9143201662</v>
      </c>
      <c r="R597" s="25">
        <f t="array" aca="1" ref="R597" ca="1">INDEX('Lorri 401b'!L:L,MATCH('Retirement Calculator'!A597,'Lorri 401b'!N:N,0),0)</f>
        <v>6728005.5989203462</v>
      </c>
      <c r="S597" s="25">
        <f t="shared" ca="1" si="527"/>
        <v>12938710.513240512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6404.7404596389215</v>
      </c>
      <c r="K598" s="25">
        <f t="shared" si="524"/>
        <v>16520.094745597391</v>
      </c>
      <c r="L598" s="25"/>
      <c r="N598" s="25">
        <f>'Combined Retirement'!$C$18/12</f>
        <v>33932.660666666663</v>
      </c>
      <c r="O598" s="25">
        <f t="shared" si="525"/>
        <v>11007.82546143035</v>
      </c>
      <c r="P598" s="25">
        <f t="shared" si="526"/>
        <v>22924.835205236312</v>
      </c>
      <c r="Q598" s="25">
        <f t="array" aca="1" ref="Q598" ca="1">INDEX('Isaac 401k'!L:L,MATCH('Retirement Calculator'!A598,'Isaac 401k'!N:N,0),0)</f>
        <v>6230151.4245849466</v>
      </c>
      <c r="R598" s="25">
        <f t="array" aca="1" ref="R598" ca="1">INDEX('Lorri 401b'!L:L,MATCH('Retirement Calculator'!A598,'Lorri 401b'!N:N,0),0)</f>
        <v>6739450.0271088099</v>
      </c>
      <c r="S598" s="25">
        <f t="shared" ca="1" si="527"/>
        <v>12969601.451693757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6404.7404596389215</v>
      </c>
      <c r="K599" s="25">
        <f t="shared" si="524"/>
        <v>16520.094745597391</v>
      </c>
      <c r="L599" s="25"/>
      <c r="N599" s="25">
        <f>'Combined Retirement'!$C$18/12</f>
        <v>33932.660666666663</v>
      </c>
      <c r="O599" s="25">
        <f t="shared" si="525"/>
        <v>11007.82546143035</v>
      </c>
      <c r="P599" s="25">
        <f t="shared" si="526"/>
        <v>22924.835205236312</v>
      </c>
      <c r="Q599" s="25">
        <f t="array" aca="1" ref="Q599" ca="1">INDEX('Isaac 401k'!L:L,MATCH('Retirement Calculator'!A599,'Isaac 401k'!N:N,0),0)</f>
        <v>6249678.9619758297</v>
      </c>
      <c r="R599" s="25">
        <f t="array" aca="1" ref="R599" ca="1">INDEX('Lorri 401b'!L:L,MATCH('Retirement Calculator'!A599,'Lorri 401b'!N:N,0),0)</f>
        <v>6750942.1404147251</v>
      </c>
      <c r="S599" s="25">
        <f t="shared" ca="1" si="527"/>
        <v>13000621.102390554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6404.7404596389215</v>
      </c>
      <c r="K600" s="25">
        <f t="shared" si="524"/>
        <v>16520.094745597391</v>
      </c>
      <c r="L600" s="25"/>
      <c r="N600" s="25">
        <f>'Combined Retirement'!$C$18/12</f>
        <v>33932.660666666663</v>
      </c>
      <c r="O600" s="25">
        <f t="shared" si="525"/>
        <v>11007.82546143035</v>
      </c>
      <c r="P600" s="25">
        <f t="shared" si="526"/>
        <v>22924.835205236312</v>
      </c>
      <c r="Q600" s="25">
        <f t="array" aca="1" ref="Q600" ca="1">INDEX('Isaac 401k'!L:L,MATCH('Retirement Calculator'!A600,'Isaac 401k'!N:N,0),0)</f>
        <v>6269287.8641058421</v>
      </c>
      <c r="R600" s="25">
        <f t="array" aca="1" ref="R600" ca="1">INDEX('Lorri 401b'!L:L,MATCH('Retirement Calculator'!A600,'Lorri 401b'!N:N,0),0)</f>
        <v>6762482.1375260819</v>
      </c>
      <c r="S600" s="25">
        <f t="shared" ca="1" si="527"/>
        <v>13031770.001631923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6404.7404596389215</v>
      </c>
      <c r="K601" s="25">
        <f t="shared" si="524"/>
        <v>16520.094745597391</v>
      </c>
      <c r="L601" s="25"/>
      <c r="N601" s="25">
        <f>'Combined Retirement'!$C$18/12</f>
        <v>33932.660666666663</v>
      </c>
      <c r="O601" s="25">
        <f t="shared" si="525"/>
        <v>11007.82546143035</v>
      </c>
      <c r="P601" s="25">
        <f t="shared" si="526"/>
        <v>22924.835205236312</v>
      </c>
      <c r="Q601" s="25">
        <f t="array" aca="1" ref="Q601" ca="1">INDEX('Isaac 401k'!L:L,MATCH('Retirement Calculator'!A601,'Isaac 401k'!N:N,0),0)</f>
        <v>6288978.4699947294</v>
      </c>
      <c r="R601" s="25">
        <f t="array" aca="1" ref="R601" ca="1">INDEX('Lorri 401b'!L:L,MATCH('Retirement Calculator'!A601,'Lorri 401b'!N:N,0),0)</f>
        <v>6774070.2179587362</v>
      </c>
      <c r="S601" s="25">
        <f t="shared" ca="1" si="527"/>
        <v>13063048.687953465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6404.7404596389215</v>
      </c>
      <c r="K602" s="25">
        <f t="shared" si="524"/>
        <v>16520.094745597391</v>
      </c>
      <c r="L602" s="25"/>
      <c r="N602" s="25">
        <f>'Combined Retirement'!$C$18/12</f>
        <v>33932.660666666663</v>
      </c>
      <c r="O602" s="25">
        <f t="shared" si="525"/>
        <v>11007.82546143035</v>
      </c>
      <c r="P602" s="25">
        <f t="shared" si="526"/>
        <v>22924.835205236312</v>
      </c>
      <c r="Q602" s="25">
        <f t="array" aca="1" ref="Q602" ca="1">INDEX('Isaac 401k'!L:L,MATCH('Retirement Calculator'!A602,'Isaac 401k'!N:N,0),0)</f>
        <v>6308751.1200748207</v>
      </c>
      <c r="R602" s="25">
        <f t="array" aca="1" ref="R602" ca="1">INDEX('Lorri 401b'!L:L,MATCH('Retirement Calculator'!A602,'Lorri 401b'!N:N,0),0)</f>
        <v>6785706.5820598602</v>
      </c>
      <c r="S602" s="25">
        <f t="shared" ca="1" si="527"/>
        <v>13094457.70213468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6404.7404596389215</v>
      </c>
      <c r="K603" s="25">
        <f t="shared" si="524"/>
        <v>16520.094745597391</v>
      </c>
      <c r="L603" s="25"/>
      <c r="N603" s="25">
        <f>'Combined Retirement'!$C$18/12</f>
        <v>33932.660666666663</v>
      </c>
      <c r="O603" s="25">
        <f t="shared" si="525"/>
        <v>11007.82546143035</v>
      </c>
      <c r="P603" s="25">
        <f t="shared" si="526"/>
        <v>22924.835205236312</v>
      </c>
      <c r="Q603" s="25">
        <f t="array" aca="1" ref="Q603" ca="1">INDEX('Isaac 401k'!L:L,MATCH('Retirement Calculator'!A603,'Isaac 401k'!N:N,0),0)</f>
        <v>6328606.1561969118</v>
      </c>
      <c r="R603" s="25">
        <f t="array" aca="1" ref="R603" ca="1">INDEX('Lorri 401b'!L:L,MATCH('Retirement Calculator'!A603,'Lorri 401b'!N:N,0),0)</f>
        <v>6797391.4310114048</v>
      </c>
      <c r="S603" s="25">
        <f t="shared" ca="1" si="527"/>
        <v>13125997.587208316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6404.7404596389215</v>
      </c>
      <c r="K604" s="25">
        <f t="shared" si="524"/>
        <v>16520.094745597391</v>
      </c>
      <c r="L604" s="25"/>
      <c r="N604" s="25">
        <f>'Combined Retirement'!$C$18/12</f>
        <v>33932.660666666663</v>
      </c>
      <c r="O604" s="25">
        <f t="shared" si="525"/>
        <v>11007.82546143035</v>
      </c>
      <c r="P604" s="25">
        <f t="shared" si="526"/>
        <v>22924.835205236312</v>
      </c>
      <c r="Q604" s="25">
        <f t="array" aca="1" ref="Q604" ca="1">INDEX('Isaac 401k'!L:L,MATCH('Retirement Calculator'!A604,'Isaac 401k'!N:N,0),0)</f>
        <v>6348543.9216361782</v>
      </c>
      <c r="R604" s="25">
        <f t="array" aca="1" ref="R604" ca="1">INDEX('Lorri 401b'!L:L,MATCH('Retirement Calculator'!A604,'Lorri 401b'!N:N,0),0)</f>
        <v>6809124.9668335812</v>
      </c>
      <c r="S604" s="25">
        <f t="shared" ca="1" si="527"/>
        <v>13157668.888469759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6404.7404596389215</v>
      </c>
      <c r="K605" s="25">
        <f t="shared" si="524"/>
        <v>16520.094745597391</v>
      </c>
      <c r="L605" s="25"/>
      <c r="N605" s="25">
        <f>'Combined Retirement'!$C$18/12</f>
        <v>33932.660666666663</v>
      </c>
      <c r="O605" s="25">
        <f t="shared" si="525"/>
        <v>11007.82546143035</v>
      </c>
      <c r="P605" s="25">
        <f t="shared" si="526"/>
        <v>22924.835205236312</v>
      </c>
      <c r="Q605" s="25">
        <f t="array" aca="1" ref="Q605" ca="1">INDEX('Isaac 401k'!L:L,MATCH('Retirement Calculator'!A605,'Isaac 401k'!N:N,0),0)</f>
        <v>6368564.7610981083</v>
      </c>
      <c r="R605" s="25">
        <f t="array" aca="1" ref="R605" ca="1">INDEX('Lorri 401b'!L:L,MATCH('Retirement Calculator'!A605,'Lorri 401b'!N:N,0),0)</f>
        <v>6820907.3923883503</v>
      </c>
      <c r="S605" s="25">
        <f t="shared" ca="1" si="527"/>
        <v>13189472.153486459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6404.7404596389215</v>
      </c>
      <c r="K606" s="25">
        <f t="shared" si="524"/>
        <v>16520.094745597391</v>
      </c>
      <c r="L606" s="25"/>
      <c r="N606" s="25">
        <f>'Combined Retirement'!$C$18/12</f>
        <v>33932.660666666663</v>
      </c>
      <c r="O606" s="25">
        <f t="shared" si="525"/>
        <v>11007.82546143035</v>
      </c>
      <c r="P606" s="25">
        <f t="shared" si="526"/>
        <v>22924.835205236312</v>
      </c>
      <c r="Q606" s="25">
        <f t="array" aca="1" ref="Q606" ca="1">INDEX('Isaac 401k'!L:L,MATCH('Retirement Calculator'!A606,'Isaac 401k'!N:N,0),0)</f>
        <v>6388669.0207244633</v>
      </c>
      <c r="R606" s="25">
        <f t="array" aca="1" ref="R606" ca="1">INDEX('Lorri 401b'!L:L,MATCH('Retirement Calculator'!A606,'Lorri 401b'!N:N,0),0)</f>
        <v>6832738.9113829304</v>
      </c>
      <c r="S606" s="25">
        <f t="shared" ca="1" si="527"/>
        <v>13221407.932107393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6404.7404596389215</v>
      </c>
      <c r="K607" s="25">
        <f t="shared" si="524"/>
        <v>16520.094745597391</v>
      </c>
      <c r="L607" s="25"/>
      <c r="N607" s="25">
        <f>'Combined Retirement'!$C$18/12</f>
        <v>33932.660666666663</v>
      </c>
      <c r="O607" s="25">
        <f t="shared" si="525"/>
        <v>11007.82546143035</v>
      </c>
      <c r="P607" s="25">
        <f t="shared" si="526"/>
        <v>22924.835205236312</v>
      </c>
      <c r="Q607" s="25">
        <f t="array" aca="1" ref="Q607" ca="1">INDEX('Isaac 401k'!L:L,MATCH('Retirement Calculator'!A607,'Isaac 401k'!N:N,0),0)</f>
        <v>6408857.0480992617</v>
      </c>
      <c r="R607" s="25">
        <f t="array" aca="1" ref="R607" ca="1">INDEX('Lorri 401b'!L:L,MATCH('Retirement Calculator'!A607,'Lorri 401b'!N:N,0),0)</f>
        <v>6844619.7283733217</v>
      </c>
      <c r="S607" s="25">
        <f t="shared" ca="1" si="527"/>
        <v>13253476.776472583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6404.7404596389215</v>
      </c>
      <c r="K608" s="25">
        <f t="shared" si="524"/>
        <v>16520.094745597391</v>
      </c>
      <c r="L608" s="25"/>
      <c r="N608" s="25">
        <f>'Combined Retirement'!$C$18/12</f>
        <v>33932.660666666663</v>
      </c>
      <c r="O608" s="25">
        <f t="shared" si="525"/>
        <v>11007.82546143035</v>
      </c>
      <c r="P608" s="25">
        <f t="shared" si="526"/>
        <v>22924.835205236312</v>
      </c>
      <c r="Q608" s="25">
        <f t="array" aca="1" ref="Q608" ca="1">INDEX('Isaac 401k'!L:L,MATCH('Retirement Calculator'!A608,'Isaac 401k'!N:N,0),0)</f>
        <v>6429129.1922547882</v>
      </c>
      <c r="R608" s="25">
        <f t="array" aca="1" ref="R608" ca="1">INDEX('Lorri 401b'!L:L,MATCH('Retirement Calculator'!A608,'Lorri 401b'!N:N,0),0)</f>
        <v>6856550.0487678396</v>
      </c>
      <c r="S608" s="25">
        <f t="shared" ca="1" si="527"/>
        <v>13285679.241022628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6404.7404596389215</v>
      </c>
      <c r="K609" s="25">
        <f t="shared" si="524"/>
        <v>16520.094745597391</v>
      </c>
      <c r="L609" s="25"/>
      <c r="N609" s="25">
        <f>'Combined Retirement'!$C$18/12</f>
        <v>33932.660666666663</v>
      </c>
      <c r="O609" s="25">
        <f t="shared" si="525"/>
        <v>11007.82546143035</v>
      </c>
      <c r="P609" s="25">
        <f t="shared" si="526"/>
        <v>22924.835205236312</v>
      </c>
      <c r="Q609" s="25">
        <f t="array" aca="1" ref="Q609" ca="1">INDEX('Isaac 401k'!L:L,MATCH('Retirement Calculator'!A609,'Isaac 401k'!N:N,0),0)</f>
        <v>6449485.8036776297</v>
      </c>
      <c r="R609" s="25">
        <f t="array" aca="1" ref="R609" ca="1">INDEX('Lorri 401b'!L:L,MATCH('Retirement Calculator'!A609,'Lorri 401b'!N:N,0),0)</f>
        <v>6868530.0788306678</v>
      </c>
      <c r="S609" s="25">
        <f t="shared" ca="1" si="527"/>
        <v>13318015.882508297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6404.7404596389215</v>
      </c>
      <c r="K610" s="25">
        <f t="shared" si="524"/>
        <v>16520.094745597391</v>
      </c>
      <c r="L610" s="25"/>
      <c r="N610" s="25">
        <f>'Combined Retirement'!$C$18/12</f>
        <v>33932.660666666663</v>
      </c>
      <c r="O610" s="25">
        <f t="shared" si="525"/>
        <v>11007.82546143035</v>
      </c>
      <c r="P610" s="25">
        <f t="shared" si="526"/>
        <v>22924.835205236312</v>
      </c>
      <c r="Q610" s="25">
        <f t="array" aca="1" ref="Q610" ca="1">INDEX('Isaac 401k'!L:L,MATCH('Retirement Calculator'!A610,'Isaac 401k'!N:N,0),0)</f>
        <v>6469927.2343147323</v>
      </c>
      <c r="R610" s="25">
        <f t="array" aca="1" ref="R610" ca="1">INDEX('Lorri 401b'!L:L,MATCH('Retirement Calculator'!A610,'Lorri 401b'!N:N,0),0)</f>
        <v>6880560.025685424</v>
      </c>
      <c r="S610" s="25">
        <f t="shared" ca="1" si="527"/>
        <v>13350487.260000156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6404.7404596389215</v>
      </c>
      <c r="K611" s="25">
        <f t="shared" si="524"/>
        <v>16520.094745597391</v>
      </c>
      <c r="L611" s="25"/>
      <c r="N611" s="25">
        <f>'Combined Retirement'!$C$18/12</f>
        <v>33932.660666666663</v>
      </c>
      <c r="O611" s="25">
        <f t="shared" si="525"/>
        <v>11007.82546143035</v>
      </c>
      <c r="P611" s="25">
        <f t="shared" si="526"/>
        <v>22924.835205236312</v>
      </c>
      <c r="Q611" s="25">
        <f t="array" aca="1" ref="Q611" ca="1">INDEX('Isaac 401k'!L:L,MATCH('Retirement Calculator'!A611,'Isaac 401k'!N:N,0),0)</f>
        <v>6490453.8375794897</v>
      </c>
      <c r="R611" s="25">
        <f t="array" aca="1" ref="R611" ca="1">INDEX('Lorri 401b'!L:L,MATCH('Retirement Calculator'!A611,'Lorri 401b'!N:N,0),0)</f>
        <v>6892640.0973187424</v>
      </c>
      <c r="S611" s="25">
        <f t="shared" ca="1" si="527"/>
        <v>13383093.934898231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6404.7404596389215</v>
      </c>
      <c r="K612" s="25">
        <f t="shared" si="524"/>
        <v>16520.094745597391</v>
      </c>
      <c r="L612" s="25"/>
      <c r="N612" s="25">
        <f>'Combined Retirement'!$C$18/12</f>
        <v>33932.660666666663</v>
      </c>
      <c r="O612" s="25">
        <f t="shared" si="525"/>
        <v>11007.82546143035</v>
      </c>
      <c r="P612" s="25">
        <f t="shared" si="526"/>
        <v>22924.835205236312</v>
      </c>
      <c r="Q612" s="25">
        <f t="array" aca="1" ref="Q612" ca="1">INDEX('Isaac 401k'!L:L,MATCH('Retirement Calculator'!A612,'Isaac 401k'!N:N,0),0)</f>
        <v>6511065.9683578508</v>
      </c>
      <c r="R612" s="25">
        <f t="array" aca="1" ref="R612" ca="1">INDEX('Lorri 401b'!L:L,MATCH('Retirement Calculator'!A612,'Lorri 401b'!N:N,0),0)</f>
        <v>6904770.502583866</v>
      </c>
      <c r="S612" s="25">
        <f t="shared" ca="1" si="527"/>
        <v>13415836.470941717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6404.7404596389215</v>
      </c>
      <c r="K613" s="25">
        <f t="shared" si="524"/>
        <v>16520.094745597391</v>
      </c>
      <c r="L613" s="25"/>
      <c r="N613" s="25">
        <f>'Combined Retirement'!$C$18/12</f>
        <v>33932.660666666663</v>
      </c>
      <c r="O613" s="25">
        <f t="shared" si="525"/>
        <v>11007.82546143035</v>
      </c>
      <c r="P613" s="25">
        <f t="shared" si="526"/>
        <v>22924.835205236312</v>
      </c>
      <c r="Q613" s="25">
        <f t="array" aca="1" ref="Q613" ca="1">INDEX('Isaac 401k'!L:L,MATCH('Retirement Calculator'!A613,'Isaac 401k'!N:N,0),0)</f>
        <v>6531763.9830144551</v>
      </c>
      <c r="R613" s="25">
        <f t="array" aca="1" ref="R613" ca="1">INDEX('Lorri 401b'!L:L,MATCH('Retirement Calculator'!A613,'Lorri 401b'!N:N,0),0)</f>
        <v>6916951.4512042608</v>
      </c>
      <c r="S613" s="25">
        <f t="shared" ca="1" si="527"/>
        <v>13448715.434218716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6404.7404596389215</v>
      </c>
      <c r="K614" s="25">
        <f t="shared" si="524"/>
        <v>16520.094745597391</v>
      </c>
      <c r="L614" s="25"/>
      <c r="N614" s="25">
        <f>'Combined Retirement'!$C$18/12</f>
        <v>33932.660666666663</v>
      </c>
      <c r="O614" s="25">
        <f t="shared" si="525"/>
        <v>11007.82546143035</v>
      </c>
      <c r="P614" s="25">
        <f t="shared" si="526"/>
        <v>22924.835205236312</v>
      </c>
      <c r="Q614" s="25">
        <f t="array" aca="1" ref="Q614" ca="1">INDEX('Isaac 401k'!L:L,MATCH('Retirement Calculator'!A614,'Isaac 401k'!N:N,0),0)</f>
        <v>6552548.2393987952</v>
      </c>
      <c r="R614" s="25">
        <f t="array" aca="1" ref="R614" ca="1">INDEX('Lorri 401b'!L:L,MATCH('Retirement Calculator'!A614,'Lorri 401b'!N:N,0),0)</f>
        <v>6929183.1537772408</v>
      </c>
      <c r="S614" s="25">
        <f t="shared" ca="1" si="527"/>
        <v>13481731.393176036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6404.7404596389215</v>
      </c>
      <c r="K615" s="25">
        <f t="shared" si="524"/>
        <v>16520.094745597391</v>
      </c>
      <c r="L615" s="25"/>
      <c r="N615" s="25">
        <f>'Combined Retirement'!$C$18/12</f>
        <v>33932.660666666663</v>
      </c>
      <c r="O615" s="25">
        <f t="shared" si="525"/>
        <v>11007.82546143035</v>
      </c>
      <c r="P615" s="25">
        <f t="shared" si="526"/>
        <v>22924.835205236312</v>
      </c>
      <c r="Q615" s="25">
        <f t="array" aca="1" ref="Q615" ca="1">INDEX('Isaac 401k'!L:L,MATCH('Retirement Calculator'!A615,'Isaac 401k'!N:N,0),0)</f>
        <v>6573419.0968514029</v>
      </c>
      <c r="R615" s="25">
        <f t="array" aca="1" ref="R615" ca="1">INDEX('Lorri 401b'!L:L,MATCH('Retirement Calculator'!A615,'Lorri 401b'!N:N,0),0)</f>
        <v>6941465.8217776082</v>
      </c>
      <c r="S615" s="25">
        <f t="shared" ca="1" si="527"/>
        <v>13514884.918629011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6404.7404596389215</v>
      </c>
      <c r="K616" s="25">
        <f t="shared" si="524"/>
        <v>16520.094745597391</v>
      </c>
      <c r="L616" s="25"/>
      <c r="N616" s="25">
        <f>'Combined Retirement'!$C$18/12</f>
        <v>33932.660666666663</v>
      </c>
      <c r="O616" s="25">
        <f t="shared" si="525"/>
        <v>11007.82546143035</v>
      </c>
      <c r="P616" s="25">
        <f t="shared" si="526"/>
        <v>22924.835205236312</v>
      </c>
      <c r="Q616" s="25">
        <f t="array" aca="1" ref="Q616" ca="1">INDEX('Isaac 401k'!L:L,MATCH('Retirement Calculator'!A616,'Isaac 401k'!N:N,0),0)</f>
        <v>6594376.9162100628</v>
      </c>
      <c r="R616" s="25">
        <f t="array" aca="1" ref="R616" ca="1">INDEX('Lorri 401b'!L:L,MATCH('Retirement Calculator'!A616,'Lorri 401b'!N:N,0),0)</f>
        <v>6953799.6675613103</v>
      </c>
      <c r="S616" s="25">
        <f t="shared" ca="1" si="527"/>
        <v>13548176.583771374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6404.7404596389215</v>
      </c>
      <c r="K617" s="25">
        <f t="shared" si="524"/>
        <v>16520.094745597391</v>
      </c>
      <c r="L617" s="25"/>
      <c r="N617" s="25">
        <f>'Combined Retirement'!$C$18/12</f>
        <v>33932.660666666663</v>
      </c>
      <c r="O617" s="25">
        <f t="shared" si="525"/>
        <v>11007.82546143035</v>
      </c>
      <c r="P617" s="25">
        <f t="shared" si="526"/>
        <v>22924.835205236312</v>
      </c>
      <c r="Q617" s="25">
        <f t="array" aca="1" ref="Q617" ca="1">INDEX('Isaac 401k'!L:L,MATCH('Retirement Calculator'!A617,'Isaac 401k'!N:N,0),0)</f>
        <v>6615422.0598160513</v>
      </c>
      <c r="R617" s="25">
        <f t="array" aca="1" ref="R617" ca="1">INDEX('Lorri 401b'!L:L,MATCH('Retirement Calculator'!A617,'Lorri 401b'!N:N,0),0)</f>
        <v>6966184.9043691112</v>
      </c>
      <c r="S617" s="25">
        <f t="shared" ca="1" si="527"/>
        <v>13581606.964185163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6404.7404596389215</v>
      </c>
      <c r="K618" s="25">
        <f t="shared" si="524"/>
        <v>16520.094745597391</v>
      </c>
      <c r="L618" s="25"/>
      <c r="N618" s="25">
        <f>'Combined Retirement'!$C$18/12</f>
        <v>33932.660666666663</v>
      </c>
      <c r="O618" s="25">
        <f t="shared" si="525"/>
        <v>11007.82546143035</v>
      </c>
      <c r="P618" s="25">
        <f t="shared" si="526"/>
        <v>22924.835205236312</v>
      </c>
      <c r="Q618" s="25">
        <f t="array" aca="1" ref="Q618" ca="1">INDEX('Isaac 401k'!L:L,MATCH('Retirement Calculator'!A618,'Isaac 401k'!N:N,0),0)</f>
        <v>6636554.8915203977</v>
      </c>
      <c r="R618" s="25">
        <f t="array" aca="1" ref="R618" ca="1">INDEX('Lorri 401b'!L:L,MATCH('Retirement Calculator'!A618,'Lorri 401b'!N:N,0),0)</f>
        <v>6978621.746330278</v>
      </c>
      <c r="S618" s="25">
        <f t="shared" ca="1" si="527"/>
        <v>13615176.637850676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6404.7404596389215</v>
      </c>
      <c r="K619" s="25">
        <f t="shared" si="524"/>
        <v>16520.094745597391</v>
      </c>
      <c r="L619" s="25"/>
      <c r="N619" s="25">
        <f>'Combined Retirement'!$C$18/12</f>
        <v>33932.660666666663</v>
      </c>
      <c r="O619" s="25">
        <f t="shared" si="525"/>
        <v>11007.82546143035</v>
      </c>
      <c r="P619" s="25">
        <f t="shared" si="526"/>
        <v>22924.835205236312</v>
      </c>
      <c r="Q619" s="25">
        <f t="array" aca="1" ref="Q619" ca="1">INDEX('Isaac 401k'!L:L,MATCH('Retirement Calculator'!A619,'Isaac 401k'!N:N,0),0)</f>
        <v>6657775.7766901786</v>
      </c>
      <c r="R619" s="25">
        <f t="array" aca="1" ref="R619" ca="1">INDEX('Lorri 401b'!L:L,MATCH('Retirement Calculator'!A619,'Lorri 401b'!N:N,0),0)</f>
        <v>6991110.4084662832</v>
      </c>
      <c r="S619" s="25">
        <f t="shared" ca="1" si="527"/>
        <v>13648886.185156461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6404.7404596389215</v>
      </c>
      <c r="K620" s="25">
        <f t="shared" si="524"/>
        <v>16520.094745597391</v>
      </c>
      <c r="L620" s="25"/>
      <c r="N620" s="25">
        <f>'Combined Retirement'!$C$18/12</f>
        <v>33932.660666666663</v>
      </c>
      <c r="O620" s="25">
        <f t="shared" si="525"/>
        <v>11007.82546143035</v>
      </c>
      <c r="P620" s="25">
        <f t="shared" si="526"/>
        <v>22924.835205236312</v>
      </c>
      <c r="Q620" s="25">
        <f t="array" aca="1" ref="Q620" ca="1">INDEX('Isaac 401k'!L:L,MATCH('Retirement Calculator'!A620,'Isaac 401k'!N:N,0),0)</f>
        <v>6679085.0822148342</v>
      </c>
      <c r="R620" s="25">
        <f t="array" aca="1" ref="R620" ca="1">INDEX('Lorri 401b'!L:L,MATCH('Retirement Calculator'!A620,'Lorri 401b'!N:N,0),0)</f>
        <v>7003651.1066945214</v>
      </c>
      <c r="S620" s="25">
        <f t="shared" ca="1" si="527"/>
        <v>13682736.188909356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6404.7404596389215</v>
      </c>
      <c r="K621" s="25">
        <f t="shared" si="524"/>
        <v>16520.094745597391</v>
      </c>
      <c r="L621" s="25"/>
      <c r="N621" s="25">
        <f>'Combined Retirement'!$C$18/12</f>
        <v>33932.660666666663</v>
      </c>
      <c r="O621" s="25">
        <f t="shared" si="525"/>
        <v>11007.82546143035</v>
      </c>
      <c r="P621" s="25">
        <f t="shared" si="526"/>
        <v>22924.835205236312</v>
      </c>
      <c r="Q621" s="25">
        <f t="array" aca="1" ref="Q621" ca="1">INDEX('Isaac 401k'!L:L,MATCH('Retirement Calculator'!A621,'Isaac 401k'!N:N,0),0)</f>
        <v>6700483.1765125087</v>
      </c>
      <c r="R621" s="25">
        <f t="array" aca="1" ref="R621" ca="1">INDEX('Lorri 401b'!L:L,MATCH('Retirement Calculator'!A621,'Lorri 401b'!N:N,0),0)</f>
        <v>7016244.0578320445</v>
      </c>
      <c r="S621" s="25">
        <f t="shared" ca="1" si="527"/>
        <v>13716727.234344553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6404.7404596389215</v>
      </c>
      <c r="K622" s="25">
        <f t="shared" si="524"/>
        <v>16520.094745597391</v>
      </c>
      <c r="L622" s="25"/>
      <c r="N622" s="25">
        <f>'Combined Retirement'!$C$18/12</f>
        <v>33932.660666666663</v>
      </c>
      <c r="O622" s="25">
        <f t="shared" si="525"/>
        <v>11007.82546143035</v>
      </c>
      <c r="P622" s="25">
        <f t="shared" si="526"/>
        <v>22924.835205236312</v>
      </c>
      <c r="Q622" s="25">
        <f t="array" aca="1" ref="Q622" ca="1">INDEX('Isaac 401k'!L:L,MATCH('Retirement Calculator'!A622,'Isaac 401k'!N:N,0),0)</f>
        <v>6721970.4295364236</v>
      </c>
      <c r="R622" s="25">
        <f t="array" aca="1" ref="R622" ca="1">INDEX('Lorri 401b'!L:L,MATCH('Retirement Calculator'!A622,'Lorri 401b'!N:N,0),0)</f>
        <v>7028889.4795993073</v>
      </c>
      <c r="S622" s="25">
        <f t="shared" ca="1" si="527"/>
        <v>13750859.909135731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6404.7404596389215</v>
      </c>
      <c r="K623" s="25">
        <f t="shared" si="524"/>
        <v>16520.094745597391</v>
      </c>
      <c r="L623" s="25"/>
      <c r="N623" s="25">
        <f>'Combined Retirement'!$C$18/12</f>
        <v>33932.660666666663</v>
      </c>
      <c r="O623" s="25">
        <f t="shared" si="525"/>
        <v>11007.82546143035</v>
      </c>
      <c r="P623" s="25">
        <f t="shared" si="526"/>
        <v>22924.835205236312</v>
      </c>
      <c r="Q623" s="25">
        <f t="array" aca="1" ref="Q623" ca="1">INDEX('Isaac 401k'!L:L,MATCH('Retirement Calculator'!A623,'Isaac 401k'!N:N,0),0)</f>
        <v>6743547.2127812719</v>
      </c>
      <c r="R623" s="25">
        <f t="array" aca="1" ref="R623" ca="1">INDEX('Lorri 401b'!L:L,MATCH('Retirement Calculator'!A623,'Lorri 401b'!N:N,0),0)</f>
        <v>7041587.5906239329</v>
      </c>
      <c r="S623" s="25">
        <f t="shared" ca="1" si="527"/>
        <v>13785134.803405205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6404.7404596389215</v>
      </c>
      <c r="K624" s="25">
        <f t="shared" si="524"/>
        <v>16520.094745597391</v>
      </c>
      <c r="L624" s="25"/>
      <c r="N624" s="25">
        <f>'Combined Retirement'!$C$18/12</f>
        <v>33932.660666666663</v>
      </c>
      <c r="O624" s="25">
        <f t="shared" si="525"/>
        <v>11007.82546143035</v>
      </c>
      <c r="P624" s="25">
        <f t="shared" si="526"/>
        <v>22924.835205236312</v>
      </c>
      <c r="Q624" s="25">
        <f t="array" aca="1" ref="Q624" ca="1">INDEX('Isaac 401k'!L:L,MATCH('Retirement Calculator'!A624,'Isaac 401k'!N:N,0),0)</f>
        <v>6765213.8992896397</v>
      </c>
      <c r="R624" s="25">
        <f t="array" aca="1" ref="R624" ca="1">INDEX('Lorri 401b'!L:L,MATCH('Retirement Calculator'!A624,'Lorri 401b'!N:N,0),0)</f>
        <v>7054338.6104444945</v>
      </c>
      <c r="S624" s="25">
        <f t="shared" ca="1" si="527"/>
        <v>13819552.509734135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6404.7404596389215</v>
      </c>
      <c r="K625" s="25">
        <f t="shared" si="524"/>
        <v>16520.094745597391</v>
      </c>
      <c r="L625" s="25"/>
      <c r="N625" s="25">
        <f>'Combined Retirement'!$C$18/12</f>
        <v>33932.660666666663</v>
      </c>
      <c r="O625" s="25">
        <f t="shared" si="525"/>
        <v>11007.82546143035</v>
      </c>
      <c r="P625" s="25">
        <f t="shared" si="526"/>
        <v>22924.835205236312</v>
      </c>
      <c r="Q625" s="25">
        <f t="array" aca="1" ref="Q625" ca="1">INDEX('Isaac 401k'!L:L,MATCH('Retirement Calculator'!A625,'Isaac 401k'!N:N,0),0)</f>
        <v>6786970.8636584589</v>
      </c>
      <c r="R625" s="25">
        <f t="array" aca="1" ref="R625" ca="1">INDEX('Lorri 401b'!L:L,MATCH('Retirement Calculator'!A625,'Lorri 401b'!N:N,0),0)</f>
        <v>7067142.7595143085</v>
      </c>
      <c r="S625" s="25">
        <f t="shared" ca="1" si="527"/>
        <v>13854113.623172767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6404.7404596389215</v>
      </c>
      <c r="K626" s="25">
        <f t="shared" si="524"/>
        <v>16520.094745597391</v>
      </c>
      <c r="L626" s="25"/>
      <c r="N626" s="25">
        <f>'Combined Retirement'!$C$18/12</f>
        <v>33932.660666666663</v>
      </c>
      <c r="O626" s="25">
        <f t="shared" si="525"/>
        <v>11007.82546143035</v>
      </c>
      <c r="P626" s="25">
        <f t="shared" si="526"/>
        <v>22924.835205236312</v>
      </c>
      <c r="Q626" s="25">
        <f t="array" aca="1" ref="Q626" ca="1">INDEX('Isaac 401k'!L:L,MATCH('Retirement Calculator'!A626,'Isaac 401k'!N:N,0),0)</f>
        <v>6808818.4820454819</v>
      </c>
      <c r="R626" s="25">
        <f t="array" aca="1" ref="R626" ca="1">INDEX('Lorri 401b'!L:L,MATCH('Retirement Calculator'!A626,'Lorri 401b'!N:N,0),0)</f>
        <v>7080000.2592052473</v>
      </c>
      <c r="S626" s="25">
        <f t="shared" ca="1" si="527"/>
        <v>13888818.741250729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6404.7404596389215</v>
      </c>
      <c r="K627" s="25">
        <f t="shared" si="524"/>
        <v>16520.094745597391</v>
      </c>
      <c r="L627" s="25"/>
      <c r="N627" s="25">
        <f>'Combined Retirement'!$C$18/12</f>
        <v>33932.660666666663</v>
      </c>
      <c r="O627" s="25">
        <f t="shared" si="525"/>
        <v>11007.82546143035</v>
      </c>
      <c r="P627" s="25">
        <f t="shared" si="526"/>
        <v>22924.835205236312</v>
      </c>
      <c r="Q627" s="25">
        <f t="array" aca="1" ref="Q627" ca="1">INDEX('Isaac 401k'!L:L,MATCH('Retirement Calculator'!A627,'Isaac 401k'!N:N,0),0)</f>
        <v>6830757.1321757846</v>
      </c>
      <c r="R627" s="25">
        <f t="array" aca="1" ref="R627" ca="1">INDEX('Lorri 401b'!L:L,MATCH('Retirement Calculator'!A627,'Lorri 401b'!N:N,0),0)</f>
        <v>7092911.331811565</v>
      </c>
      <c r="S627" s="25">
        <f t="shared" ca="1" si="527"/>
        <v>13923668.46398735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6404.7404596389215</v>
      </c>
      <c r="K628" s="25">
        <f t="shared" si="524"/>
        <v>16520.094745597391</v>
      </c>
      <c r="L628" s="25"/>
      <c r="N628" s="25">
        <f>'Combined Retirement'!$C$18/12</f>
        <v>33932.660666666663</v>
      </c>
      <c r="O628" s="25">
        <f t="shared" si="525"/>
        <v>11007.82546143035</v>
      </c>
      <c r="P628" s="25">
        <f t="shared" si="526"/>
        <v>22924.835205236312</v>
      </c>
      <c r="Q628" s="25">
        <f t="array" aca="1" ref="Q628" ca="1">INDEX('Isaac 401k'!L:L,MATCH('Retirement Calculator'!A628,'Isaac 401k'!N:N,0),0)</f>
        <v>6852787.1933482969</v>
      </c>
      <c r="R628" s="25">
        <f t="array" aca="1" ref="R628" ca="1">INDEX('Lorri 401b'!L:L,MATCH('Retirement Calculator'!A628,'Lorri 401b'!N:N,0),0)</f>
        <v>7105876.2005537422</v>
      </c>
      <c r="S628" s="25">
        <f t="shared" ca="1" si="527"/>
        <v>13958663.393902039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6404.7404596389215</v>
      </c>
      <c r="K629" s="25">
        <f t="shared" si="524"/>
        <v>16520.094745597391</v>
      </c>
      <c r="L629" s="25"/>
      <c r="N629" s="25">
        <f>'Combined Retirement'!$C$18/12</f>
        <v>33932.660666666663</v>
      </c>
      <c r="O629" s="25">
        <f t="shared" si="525"/>
        <v>11007.82546143035</v>
      </c>
      <c r="P629" s="25">
        <f t="shared" si="526"/>
        <v>22924.835205236312</v>
      </c>
      <c r="Q629" s="25">
        <f t="array" aca="1" ref="Q629" ca="1">INDEX('Isaac 401k'!L:L,MATCH('Retirement Calculator'!A629,'Isaac 401k'!N:N,0),0)</f>
        <v>6874909.0464423606</v>
      </c>
      <c r="R629" s="25">
        <f t="array" aca="1" ref="R629" ca="1">INDEX('Lorri 401b'!L:L,MATCH('Retirement Calculator'!A629,'Lorri 401b'!N:N,0),0)</f>
        <v>7118895.0895823454</v>
      </c>
      <c r="S629" s="25">
        <f t="shared" ca="1" si="527"/>
        <v>13993804.136024706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6404.7404596389215</v>
      </c>
      <c r="K630" s="25">
        <f t="shared" si="524"/>
        <v>16520.094745597391</v>
      </c>
      <c r="L630" s="25"/>
      <c r="N630" s="25">
        <f>'Combined Retirement'!$C$18/12</f>
        <v>33932.660666666663</v>
      </c>
      <c r="O630" s="25">
        <f t="shared" si="525"/>
        <v>11007.82546143035</v>
      </c>
      <c r="P630" s="25">
        <f t="shared" si="526"/>
        <v>22924.835205236312</v>
      </c>
      <c r="Q630" s="25">
        <f t="array" aca="1" ref="Q630" ca="1">INDEX('Isaac 401k'!L:L,MATCH('Retirement Calculator'!A630,'Isaac 401k'!N:N,0),0)</f>
        <v>6897123.073924317</v>
      </c>
      <c r="R630" s="25">
        <f t="array" aca="1" ref="R630" ca="1">INDEX('Lorri 401b'!L:L,MATCH('Retirement Calculator'!A630,'Lorri 401b'!N:N,0),0)</f>
        <v>7131968.2239819011</v>
      </c>
      <c r="S630" s="25">
        <f t="shared" ca="1" si="527"/>
        <v>14029091.297906218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6404.7404596389215</v>
      </c>
      <c r="K631" s="25">
        <f t="shared" si="524"/>
        <v>16520.094745597391</v>
      </c>
      <c r="L631" s="25"/>
      <c r="N631" s="25">
        <f>'Combined Retirement'!$C$18/12</f>
        <v>33932.660666666663</v>
      </c>
      <c r="O631" s="25">
        <f t="shared" si="525"/>
        <v>11007.82546143035</v>
      </c>
      <c r="P631" s="25">
        <f t="shared" si="526"/>
        <v>22924.835205236312</v>
      </c>
      <c r="Q631" s="25">
        <f t="array" aca="1" ref="Q631" ca="1">INDEX('Isaac 401k'!L:L,MATCH('Retirement Calculator'!A631,'Isaac 401k'!N:N,0),0)</f>
        <v>6919429.659854115</v>
      </c>
      <c r="R631" s="25">
        <f t="array" aca="1" ref="R631" ca="1">INDEX('Lorri 401b'!L:L,MATCH('Retirement Calculator'!A631,'Lorri 401b'!N:N,0),0)</f>
        <v>7145095.8297747876</v>
      </c>
      <c r="S631" s="25">
        <f t="shared" ca="1" si="527"/>
        <v>14064525.489628904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6404.7404596389215</v>
      </c>
      <c r="K632" s="25">
        <f t="shared" si="524"/>
        <v>16520.094745597391</v>
      </c>
      <c r="L632" s="25"/>
      <c r="N632" s="25">
        <f>'Combined Retirement'!$C$18/12</f>
        <v>33932.660666666663</v>
      </c>
      <c r="O632" s="25">
        <f t="shared" si="525"/>
        <v>11007.82546143035</v>
      </c>
      <c r="P632" s="25">
        <f t="shared" si="526"/>
        <v>22924.835205236312</v>
      </c>
      <c r="Q632" s="25">
        <f t="array" aca="1" ref="Q632" ca="1">INDEX('Isaac 401k'!L:L,MATCH('Retirement Calculator'!A632,'Isaac 401k'!N:N,0),0)</f>
        <v>6941829.189891953</v>
      </c>
      <c r="R632" s="25">
        <f t="array" aca="1" ref="R632" ca="1">INDEX('Lorri 401b'!L:L,MATCH('Retirement Calculator'!A632,'Lorri 401b'!N:N,0),0)</f>
        <v>7158278.1339251446</v>
      </c>
      <c r="S632" s="25">
        <f t="shared" ca="1" si="527"/>
        <v>14100107.323817097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6404.7404596389215</v>
      </c>
      <c r="K633" s="25">
        <f t="shared" si="524"/>
        <v>16520.094745597391</v>
      </c>
      <c r="L633" s="25"/>
      <c r="N633" s="25">
        <f>'Combined Retirement'!$C$18/12</f>
        <v>33932.660666666663</v>
      </c>
      <c r="O633" s="25">
        <f t="shared" si="525"/>
        <v>11007.82546143035</v>
      </c>
      <c r="P633" s="25">
        <f t="shared" si="526"/>
        <v>22924.835205236312</v>
      </c>
      <c r="Q633" s="25">
        <f t="array" aca="1" ref="Q633" ca="1">INDEX('Isaac 401k'!L:L,MATCH('Retirement Calculator'!A633,'Isaac 401k'!N:N,0),0)</f>
        <v>6964322.0513049494</v>
      </c>
      <c r="R633" s="25">
        <f t="array" aca="1" ref="R633" ca="1">INDEX('Lorri 401b'!L:L,MATCH('Retirement Calculator'!A633,'Lorri 401b'!N:N,0),0)</f>
        <v>7171515.3643427948</v>
      </c>
      <c r="S633" s="25">
        <f t="shared" ca="1" si="527"/>
        <v>14135837.415647745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6404.7404596389215</v>
      </c>
      <c r="K634" s="25">
        <f t="shared" si="524"/>
        <v>16520.094745597391</v>
      </c>
      <c r="L634" s="25"/>
      <c r="N634" s="25">
        <f>'Combined Retirement'!$C$18/12</f>
        <v>33932.660666666663</v>
      </c>
      <c r="O634" s="25">
        <f t="shared" si="525"/>
        <v>11007.82546143035</v>
      </c>
      <c r="P634" s="25">
        <f t="shared" si="526"/>
        <v>22924.835205236312</v>
      </c>
      <c r="Q634" s="25">
        <f t="array" aca="1" ref="Q634" ca="1">INDEX('Isaac 401k'!L:L,MATCH('Retirement Calculator'!A634,'Isaac 401k'!N:N,0),0)</f>
        <v>6986908.632973833</v>
      </c>
      <c r="R634" s="25">
        <f t="array" aca="1" ref="R634" ca="1">INDEX('Lorri 401b'!L:L,MATCH('Retirement Calculator'!A634,'Lorri 401b'!N:N,0),0)</f>
        <v>7184807.7498871852</v>
      </c>
      <c r="S634" s="25">
        <f t="shared" ca="1" si="527"/>
        <v>14171716.382861018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6404.7404596389215</v>
      </c>
      <c r="K635" s="25">
        <f t="shared" si="524"/>
        <v>16520.094745597391</v>
      </c>
      <c r="L635" s="25"/>
      <c r="N635" s="25">
        <f>'Combined Retirement'!$C$18/12</f>
        <v>33932.660666666663</v>
      </c>
      <c r="O635" s="25">
        <f t="shared" si="525"/>
        <v>11007.82546143035</v>
      </c>
      <c r="P635" s="25">
        <f t="shared" si="526"/>
        <v>22924.835205236312</v>
      </c>
      <c r="Q635" s="25">
        <f t="array" aca="1" ref="Q635" ca="1">INDEX('Isaac 401k'!L:L,MATCH('Retirement Calculator'!A635,'Isaac 401k'!N:N,0),0)</f>
        <v>7009589.3253996698</v>
      </c>
      <c r="R635" s="25">
        <f t="array" aca="1" ref="R635" ca="1">INDEX('Lorri 401b'!L:L,MATCH('Retirement Calculator'!A635,'Lorri 401b'!N:N,0),0)</f>
        <v>7198155.5203713439</v>
      </c>
      <c r="S635" s="25">
        <f t="shared" ca="1" si="527"/>
        <v>14207744.845771015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6404.7404596389215</v>
      </c>
      <c r="K636" s="25">
        <f t="shared" si="524"/>
        <v>16520.094745597391</v>
      </c>
      <c r="L636" s="25"/>
      <c r="N636" s="25">
        <f>'Combined Retirement'!$C$18/12</f>
        <v>33932.660666666663</v>
      </c>
      <c r="O636" s="25">
        <f t="shared" si="525"/>
        <v>11007.82546143035</v>
      </c>
      <c r="P636" s="25">
        <f t="shared" si="526"/>
        <v>22924.835205236312</v>
      </c>
      <c r="Q636" s="25">
        <f t="array" aca="1" ref="Q636" ca="1">INDEX('Isaac 401k'!L:L,MATCH('Retirement Calculator'!A636,'Isaac 401k'!N:N,0),0)</f>
        <v>7032364.5207106145</v>
      </c>
      <c r="R636" s="25">
        <f t="array" aca="1" ref="R636" ca="1">INDEX('Lorri 401b'!L:L,MATCH('Retirement Calculator'!A636,'Lorri 401b'!N:N,0),0)</f>
        <v>7211558.9065658534</v>
      </c>
      <c r="S636" s="25">
        <f t="shared" ca="1" si="527"/>
        <v>14243923.427276468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6404.7404596389215</v>
      </c>
      <c r="K637" s="25">
        <f t="shared" si="524"/>
        <v>16520.094745597391</v>
      </c>
      <c r="L637" s="25"/>
      <c r="N637" s="25">
        <f>'Combined Retirement'!$C$18/12</f>
        <v>33932.660666666663</v>
      </c>
      <c r="O637" s="25">
        <f t="shared" si="525"/>
        <v>11007.82546143035</v>
      </c>
      <c r="P637" s="25">
        <f t="shared" si="526"/>
        <v>22924.835205236312</v>
      </c>
      <c r="Q637" s="25">
        <f t="array" aca="1" ref="Q637" ca="1">INDEX('Isaac 401k'!L:L,MATCH('Retirement Calculator'!A637,'Isaac 401k'!N:N,0),0)</f>
        <v>7055234.6126686884</v>
      </c>
      <c r="R637" s="25">
        <f t="array" aca="1" ref="R637" ca="1">INDEX('Lorri 401b'!L:L,MATCH('Retirement Calculator'!A637,'Lorri 401b'!N:N,0),0)</f>
        <v>7225018.1402028399</v>
      </c>
      <c r="S637" s="25">
        <f t="shared" ca="1" si="527"/>
        <v>14280252.752871528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6404.7404596389215</v>
      </c>
      <c r="K638" s="25">
        <f t="shared" si="524"/>
        <v>16520.094745597391</v>
      </c>
      <c r="L638" s="25"/>
      <c r="N638" s="25">
        <f>'Combined Retirement'!$C$18/12</f>
        <v>33932.660666666663</v>
      </c>
      <c r="O638" s="25">
        <f t="shared" si="525"/>
        <v>11007.82546143035</v>
      </c>
      <c r="P638" s="25">
        <f t="shared" si="526"/>
        <v>22924.835205236312</v>
      </c>
      <c r="Q638" s="25">
        <f t="array" aca="1" ref="Q638" ca="1">INDEX('Isaac 401k'!L:L,MATCH('Retirement Calculator'!A638,'Isaac 401k'!N:N,0),0)</f>
        <v>7078199.9966765875</v>
      </c>
      <c r="R638" s="25">
        <f t="array" aca="1" ref="R638" ca="1">INDEX('Lorri 401b'!L:L,MATCH('Retirement Calculator'!A638,'Lorri 401b'!N:N,0),0)</f>
        <v>7238533.4539799802</v>
      </c>
      <c r="S638" s="25">
        <f t="shared" ca="1" si="527"/>
        <v>14316733.450656567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6404.7404596389215</v>
      </c>
      <c r="K639" s="25">
        <f t="shared" si="524"/>
        <v>16520.094745597391</v>
      </c>
      <c r="L639" s="25"/>
      <c r="N639" s="25">
        <f>'Combined Retirement'!$C$18/12</f>
        <v>33932.660666666663</v>
      </c>
      <c r="O639" s="25">
        <f t="shared" si="525"/>
        <v>11007.82546143035</v>
      </c>
      <c r="P639" s="25">
        <f t="shared" si="526"/>
        <v>22924.835205236312</v>
      </c>
      <c r="Q639" s="25">
        <f t="array" aca="1" ref="Q639" ca="1">INDEX('Isaac 401k'!L:L,MATCH('Retirement Calculator'!A639,'Isaac 401k'!N:N,0),0)</f>
        <v>7101261.0697845193</v>
      </c>
      <c r="R639" s="25">
        <f t="array" aca="1" ref="R639" ca="1">INDEX('Lorri 401b'!L:L,MATCH('Retirement Calculator'!A639,'Lorri 401b'!N:N,0),0)</f>
        <v>7252105.0815645261</v>
      </c>
      <c r="S639" s="25">
        <f t="shared" ca="1" si="527"/>
        <v>14353366.151349045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6404.7404596389215</v>
      </c>
      <c r="K640" s="25">
        <f t="shared" si="524"/>
        <v>16520.094745597391</v>
      </c>
      <c r="L640" s="25"/>
      <c r="N640" s="25">
        <f>'Combined Retirement'!$C$18/12</f>
        <v>33932.660666666663</v>
      </c>
      <c r="O640" s="25">
        <f t="shared" si="525"/>
        <v>11007.82546143035</v>
      </c>
      <c r="P640" s="25">
        <f t="shared" si="526"/>
        <v>22924.835205236312</v>
      </c>
      <c r="Q640" s="25">
        <f t="array" aca="1" ref="Q640" ca="1">INDEX('Isaac 401k'!L:L,MATCH('Retirement Calculator'!A640,'Isaac 401k'!N:N,0),0)</f>
        <v>7124418.2306970675</v>
      </c>
      <c r="R640" s="25">
        <f t="array" aca="1" ref="R640" ca="1">INDEX('Lorri 401b'!L:L,MATCH('Retirement Calculator'!A640,'Lorri 401b'!N:N,0),0)</f>
        <v>7265733.2575973403</v>
      </c>
      <c r="S640" s="25">
        <f t="shared" ca="1" si="527"/>
        <v>14390151.488294408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6404.7404596389215</v>
      </c>
      <c r="K641" s="25">
        <f t="shared" si="524"/>
        <v>16520.094745597391</v>
      </c>
      <c r="L641" s="25"/>
      <c r="N641" s="25">
        <f>'Combined Retirement'!$C$18/12</f>
        <v>33932.660666666663</v>
      </c>
      <c r="O641" s="25">
        <f t="shared" si="525"/>
        <v>11007.82546143035</v>
      </c>
      <c r="P641" s="25">
        <f t="shared" si="526"/>
        <v>22924.835205236312</v>
      </c>
      <c r="Q641" s="25">
        <f t="array" aca="1" ref="Q641" ca="1">INDEX('Isaac 401k'!L:L,MATCH('Retirement Calculator'!A641,'Isaac 401k'!N:N,0),0)</f>
        <v>7147671.8797800848</v>
      </c>
      <c r="R641" s="25">
        <f t="array" aca="1" ref="R641" ca="1">INDEX('Lorri 401b'!L:L,MATCH('Retirement Calculator'!A641,'Lorri 401b'!N:N,0),0)</f>
        <v>7279418.2176969582</v>
      </c>
      <c r="S641" s="25">
        <f t="shared" ca="1" si="527"/>
        <v>14427090.097477043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6404.7404596389215</v>
      </c>
      <c r="K642" s="25">
        <f t="shared" si="524"/>
        <v>16520.094745597391</v>
      </c>
      <c r="L642" s="25"/>
      <c r="N642" s="25">
        <f>'Combined Retirement'!$C$18/12</f>
        <v>33932.660666666663</v>
      </c>
      <c r="O642" s="25">
        <f t="shared" si="525"/>
        <v>11007.82546143035</v>
      </c>
      <c r="P642" s="25">
        <f t="shared" si="526"/>
        <v>22924.835205236312</v>
      </c>
      <c r="Q642" s="25">
        <f t="array" aca="1" ref="Q642" ca="1">INDEX('Isaac 401k'!L:L,MATCH('Retirement Calculator'!A642,'Isaac 401k'!N:N,0),0)</f>
        <v>7171022.4190676147</v>
      </c>
      <c r="R642" s="25">
        <f t="array" aca="1" ref="R642" ca="1">INDEX('Lorri 401b'!L:L,MATCH('Retirement Calculator'!A642,'Lorri 401b'!N:N,0),0)</f>
        <v>7293160.1984636579</v>
      </c>
      <c r="S642" s="25">
        <f t="shared" ca="1" si="527"/>
        <v>14464182.617531274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6404.7404596389215</v>
      </c>
      <c r="K643" s="25">
        <f t="shared" si="524"/>
        <v>16520.094745597391</v>
      </c>
      <c r="L643" s="25"/>
      <c r="N643" s="25">
        <f>'Combined Retirement'!$C$18/12</f>
        <v>33932.660666666663</v>
      </c>
      <c r="O643" s="25">
        <f t="shared" si="525"/>
        <v>11007.82546143035</v>
      </c>
      <c r="P643" s="25">
        <f t="shared" si="526"/>
        <v>22924.835205236312</v>
      </c>
      <c r="Q643" s="25">
        <f t="array" aca="1" ref="Q643" ca="1">INDEX('Isaac 401k'!L:L,MATCH('Retirement Calculator'!A643,'Isaac 401k'!N:N,0),0)</f>
        <v>7194470.2522688424</v>
      </c>
      <c r="R643" s="25">
        <f t="array" aca="1" ref="R643" ca="1">INDEX('Lorri 401b'!L:L,MATCH('Retirement Calculator'!A643,'Lorri 401b'!N:N,0),0)</f>
        <v>7306959.4374835519</v>
      </c>
      <c r="S643" s="25">
        <f t="shared" ca="1" si="527"/>
        <v>14501429.689752394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6404.7404596389215</v>
      </c>
      <c r="K644" s="25">
        <f t="shared" si="524"/>
        <v>16520.094745597391</v>
      </c>
      <c r="L644" s="25"/>
      <c r="N644" s="25">
        <f>'Combined Retirement'!$C$18/12</f>
        <v>33932.660666666663</v>
      </c>
      <c r="O644" s="25">
        <f t="shared" si="525"/>
        <v>11007.82546143035</v>
      </c>
      <c r="P644" s="25">
        <f t="shared" si="526"/>
        <v>22924.835205236312</v>
      </c>
      <c r="Q644" s="25">
        <f t="array" aca="1" ref="Q644" ca="1">INDEX('Isaac 401k'!L:L,MATCH('Retirement Calculator'!A644,'Isaac 401k'!N:N,0),0)</f>
        <v>7218015.7847750755</v>
      </c>
      <c r="R644" s="25">
        <f t="array" aca="1" ref="R644" ca="1">INDEX('Lorri 401b'!L:L,MATCH('Retirement Calculator'!A644,'Lorri 401b'!N:N,0),0)</f>
        <v>7320816.1733326958</v>
      </c>
      <c r="S644" s="25">
        <f t="shared" ca="1" si="527"/>
        <v>14538831.958107771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6404.7404596389215</v>
      </c>
      <c r="K645" s="25">
        <f t="shared" si="524"/>
        <v>16520.094745597391</v>
      </c>
      <c r="L645" s="25"/>
      <c r="N645" s="25">
        <f>'Combined Retirement'!$C$18/12</f>
        <v>33932.660666666663</v>
      </c>
      <c r="O645" s="25">
        <f t="shared" si="525"/>
        <v>11007.82546143035</v>
      </c>
      <c r="P645" s="25">
        <f t="shared" si="526"/>
        <v>22924.835205236312</v>
      </c>
      <c r="Q645" s="25">
        <f t="array" aca="1" ref="Q645" ca="1">INDEX('Isaac 401k'!L:L,MATCH('Retirement Calculator'!A645,'Isaac 401k'!N:N,0),0)</f>
        <v>7241659.423666751</v>
      </c>
      <c r="R645" s="25">
        <f t="array" aca="1" ref="R645" ca="1">INDEX('Lorri 401b'!L:L,MATCH('Retirement Calculator'!A645,'Lorri 401b'!N:N,0),0)</f>
        <v>7334730.645581211</v>
      </c>
      <c r="S645" s="25">
        <f t="shared" ca="1" si="527"/>
        <v>14576390.069247961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6404.7404596389215</v>
      </c>
      <c r="K646" s="25">
        <f t="shared" si="524"/>
        <v>16520.094745597391</v>
      </c>
      <c r="L646" s="25"/>
      <c r="N646" s="25">
        <f>'Combined Retirement'!$C$18/12</f>
        <v>33932.660666666663</v>
      </c>
      <c r="O646" s="25">
        <f t="shared" si="525"/>
        <v>11007.82546143035</v>
      </c>
      <c r="P646" s="25">
        <f t="shared" si="526"/>
        <v>22924.835205236312</v>
      </c>
      <c r="Q646" s="25">
        <f t="array" aca="1" ref="Q646" ca="1">INDEX('Isaac 401k'!L:L,MATCH('Retirement Calculator'!A646,'Isaac 401k'!N:N,0),0)</f>
        <v>7265401.5777204754</v>
      </c>
      <c r="R646" s="25">
        <f t="array" aca="1" ref="R646" ca="1">INDEX('Lorri 401b'!L:L,MATCH('Retirement Calculator'!A646,'Lorri 401b'!N:N,0),0)</f>
        <v>7348703.0947974278</v>
      </c>
      <c r="S646" s="25">
        <f t="shared" ca="1" si="527"/>
        <v>14614104.672517903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6404.7404596389215</v>
      </c>
      <c r="K647" s="25">
        <f t="shared" si="524"/>
        <v>16520.094745597391</v>
      </c>
      <c r="L647" s="25"/>
      <c r="N647" s="25">
        <f>'Combined Retirement'!$C$18/12</f>
        <v>33932.660666666663</v>
      </c>
      <c r="O647" s="25">
        <f t="shared" si="525"/>
        <v>11007.82546143035</v>
      </c>
      <c r="P647" s="25">
        <f t="shared" si="526"/>
        <v>22924.835205236312</v>
      </c>
      <c r="Q647" s="25">
        <f t="array" aca="1" ref="Q647" ca="1">INDEX('Isaac 401k'!L:L,MATCH('Retirement Calculator'!A647,'Isaac 401k'!N:N,0),0)</f>
        <v>7289242.6574160904</v>
      </c>
      <c r="R647" s="25">
        <f t="array" aca="1" ref="R647" ca="1">INDEX('Lorri 401b'!L:L,MATCH('Retirement Calculator'!A647,'Lorri 401b'!N:N,0),0)</f>
        <v>7362733.7625520462</v>
      </c>
      <c r="S647" s="25">
        <f t="shared" ca="1" si="527"/>
        <v>14651976.419968136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6404.7404596389215</v>
      </c>
      <c r="K648" s="25">
        <f t="shared" si="524"/>
        <v>16520.094745597391</v>
      </c>
      <c r="L648" s="25"/>
      <c r="N648" s="25">
        <f>'Combined Retirement'!$C$18/12</f>
        <v>33932.660666666663</v>
      </c>
      <c r="O648" s="25">
        <f t="shared" si="525"/>
        <v>11007.82546143035</v>
      </c>
      <c r="P648" s="25">
        <f t="shared" si="526"/>
        <v>22924.835205236312</v>
      </c>
      <c r="Q648" s="25">
        <f t="array" aca="1" ref="Q648" ca="1">INDEX('Isaac 401k'!L:L,MATCH('Retirement Calculator'!A648,'Isaac 401k'!N:N,0),0)</f>
        <v>7313183.0749437707</v>
      </c>
      <c r="R648" s="25">
        <f t="array" aca="1" ref="R648" ca="1">INDEX('Lorri 401b'!L:L,MATCH('Retirement Calculator'!A648,'Lorri 401b'!N:N,0),0)</f>
        <v>7376822.891422309</v>
      </c>
      <c r="S648" s="25">
        <f t="shared" ca="1" si="527"/>
        <v>14690005.966366079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6404.7404596389215</v>
      </c>
      <c r="K649" s="25">
        <f t="shared" si="524"/>
        <v>16520.094745597391</v>
      </c>
      <c r="L649" s="25"/>
      <c r="N649" s="25">
        <f>'Combined Retirement'!$C$18/12</f>
        <v>33932.660666666663</v>
      </c>
      <c r="O649" s="25">
        <f t="shared" si="525"/>
        <v>11007.82546143035</v>
      </c>
      <c r="P649" s="25">
        <f t="shared" si="526"/>
        <v>22924.835205236312</v>
      </c>
      <c r="Q649" s="25">
        <f t="array" aca="1" ref="Q649" ca="1">INDEX('Isaac 401k'!L:L,MATCH('Retirement Calculator'!A649,'Isaac 401k'!N:N,0),0)</f>
        <v>7337223.2442111494</v>
      </c>
      <c r="R649" s="25">
        <f t="array" aca="1" ref="R649" ca="1">INDEX('Lorri 401b'!L:L,MATCH('Retirement Calculator'!A649,'Lorri 401b'!N:N,0),0)</f>
        <v>7390970.724996197</v>
      </c>
      <c r="S649" s="25">
        <f t="shared" ca="1" si="527"/>
        <v>14728193.969207346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6404.7404596389215</v>
      </c>
      <c r="K650" s="25">
        <f t="shared" si="524"/>
        <v>16520.094745597391</v>
      </c>
      <c r="L650" s="25"/>
      <c r="N650" s="25">
        <f>'Combined Retirement'!$C$18/12</f>
        <v>33932.660666666663</v>
      </c>
      <c r="O650" s="25">
        <f t="shared" si="525"/>
        <v>11007.82546143035</v>
      </c>
      <c r="P650" s="25">
        <f t="shared" si="526"/>
        <v>22924.835205236312</v>
      </c>
      <c r="Q650" s="25">
        <f t="array" aca="1" ref="Q650" ca="1">INDEX('Isaac 401k'!L:L,MATCH('Retirement Calculator'!A650,'Isaac 401k'!N:N,0),0)</f>
        <v>7361363.5808504755</v>
      </c>
      <c r="R650" s="25">
        <f t="array" aca="1" ref="R650" ca="1">INDEX('Lorri 401b'!L:L,MATCH('Retirement Calculator'!A650,'Lorri 401b'!N:N,0),0)</f>
        <v>7405177.507876643</v>
      </c>
      <c r="S650" s="25">
        <f t="shared" ca="1" si="527"/>
        <v>14766541.088727118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6404.7404596389215</v>
      </c>
      <c r="K651" s="25">
        <f t="shared" si="524"/>
        <v>16520.094745597391</v>
      </c>
      <c r="L651" s="25"/>
      <c r="N651" s="25">
        <f>'Combined Retirement'!$C$18/12</f>
        <v>33932.660666666663</v>
      </c>
      <c r="O651" s="25">
        <f t="shared" si="525"/>
        <v>11007.82546143035</v>
      </c>
      <c r="P651" s="25">
        <f t="shared" si="526"/>
        <v>22924.835205236312</v>
      </c>
      <c r="Q651" s="25">
        <f t="array" aca="1" ref="Q651" ca="1">INDEX('Isaac 401k'!L:L,MATCH('Retirement Calculator'!A651,'Isaac 401k'!N:N,0),0)</f>
        <v>7385604.5022257986</v>
      </c>
      <c r="R651" s="25">
        <f t="array" aca="1" ref="R651" ca="1">INDEX('Lorri 401b'!L:L,MATCH('Retirement Calculator'!A651,'Lorri 401b'!N:N,0),0)</f>
        <v>7419443.4856857583</v>
      </c>
      <c r="S651" s="25">
        <f t="shared" ca="1" si="527"/>
        <v>14805047.987911556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6404.7404596389215</v>
      </c>
      <c r="K652" s="25">
        <f t="shared" si="524"/>
        <v>16520.094745597391</v>
      </c>
      <c r="L652" s="25"/>
      <c r="N652" s="25">
        <f>'Combined Retirement'!$C$18/12</f>
        <v>33932.660666666663</v>
      </c>
      <c r="O652" s="25">
        <f t="shared" si="525"/>
        <v>11007.82546143035</v>
      </c>
      <c r="P652" s="25">
        <f t="shared" si="526"/>
        <v>22924.835205236312</v>
      </c>
      <c r="Q652" s="25">
        <f t="array" aca="1" ref="Q652" ca="1">INDEX('Isaac 401k'!L:L,MATCH('Retirement Calculator'!A652,'Isaac 401k'!N:N,0),0)</f>
        <v>7409946.427440186</v>
      </c>
      <c r="R652" s="25">
        <f t="array" aca="1" ref="R652" ca="1">INDEX('Lorri 401b'!L:L,MATCH('Retirement Calculator'!A652,'Lorri 401b'!N:N,0),0)</f>
        <v>7433768.9050690774</v>
      </c>
      <c r="S652" s="25">
        <f t="shared" ca="1" si="527"/>
        <v>14843715.332509264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6404.7404596389215</v>
      </c>
      <c r="K653" s="25">
        <f t="shared" si="524"/>
        <v>16520.094745597391</v>
      </c>
      <c r="L653" s="25"/>
      <c r="N653" s="25">
        <f>'Combined Retirement'!$C$18/12</f>
        <v>33932.660666666663</v>
      </c>
      <c r="O653" s="25">
        <f t="shared" si="525"/>
        <v>11007.82546143035</v>
      </c>
      <c r="P653" s="25">
        <f t="shared" si="526"/>
        <v>22924.835205236312</v>
      </c>
      <c r="Q653" s="25">
        <f t="array" aca="1" ref="Q653" ca="1">INDEX('Isaac 401k'!L:L,MATCH('Retirement Calculator'!A653,'Isaac 401k'!N:N,0),0)</f>
        <v>7434389.7773429668</v>
      </c>
      <c r="R653" s="25">
        <f t="array" aca="1" ref="R653" ca="1">INDEX('Lorri 401b'!L:L,MATCH('Retirement Calculator'!A653,'Lorri 401b'!N:N,0),0)</f>
        <v>7448154.0136998277</v>
      </c>
      <c r="S653" s="25">
        <f t="shared" ca="1" si="527"/>
        <v>14882543.791042794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6404.7404596389215</v>
      </c>
      <c r="K654" s="25">
        <f t="shared" si="524"/>
        <v>16520.094745597391</v>
      </c>
      <c r="L654" s="25"/>
      <c r="N654" s="25">
        <f>'Combined Retirement'!$C$18/12</f>
        <v>33932.660666666663</v>
      </c>
      <c r="O654" s="25">
        <f t="shared" si="525"/>
        <v>11007.82546143035</v>
      </c>
      <c r="P654" s="25">
        <f t="shared" si="526"/>
        <v>22924.835205236312</v>
      </c>
      <c r="Q654" s="25">
        <f t="array" aca="1" ref="Q654" ca="1">INDEX('Isaac 401k'!L:L,MATCH('Retirement Calculator'!A654,'Isaac 401k'!N:N,0),0)</f>
        <v>7458934.9745370084</v>
      </c>
      <c r="R654" s="25">
        <f t="array" aca="1" ref="R654" ca="1">INDEX('Lorri 401b'!L:L,MATCH('Retirement Calculator'!A654,'Lorri 401b'!N:N,0),0)</f>
        <v>7462599.0602832055</v>
      </c>
      <c r="S654" s="25">
        <f t="shared" ca="1" si="527"/>
        <v>14921534.034820214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6404.7404596389215</v>
      </c>
      <c r="K655" s="25">
        <f t="shared" si="524"/>
        <v>16520.094745597391</v>
      </c>
      <c r="L655" s="25"/>
      <c r="N655" s="25">
        <f>'Combined Retirement'!$C$18/12</f>
        <v>33932.660666666663</v>
      </c>
      <c r="O655" s="25">
        <f t="shared" si="525"/>
        <v>11007.82546143035</v>
      </c>
      <c r="P655" s="25">
        <f t="shared" si="526"/>
        <v>22924.835205236312</v>
      </c>
      <c r="Q655" s="25">
        <f t="array" aca="1" ref="Q655" ca="1">INDEX('Isaac 401k'!L:L,MATCH('Retirement Calculator'!A655,'Isaac 401k'!N:N,0),0)</f>
        <v>7483582.4433860257</v>
      </c>
      <c r="R655" s="25">
        <f t="array" aca="1" ref="R655" ca="1">INDEX('Lorri 401b'!L:L,MATCH('Retirement Calculator'!A655,'Lorri 401b'!N:N,0),0)</f>
        <v>7477104.2945606811</v>
      </c>
      <c r="S655" s="25">
        <f t="shared" ca="1" si="527"/>
        <v>14960686.737946708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6404.7404596389215</v>
      </c>
      <c r="K656" s="25">
        <f t="shared" si="524"/>
        <v>16520.094745597391</v>
      </c>
      <c r="L656" s="25"/>
      <c r="N656" s="25">
        <f>'Combined Retirement'!$C$18/12</f>
        <v>33932.660666666663</v>
      </c>
      <c r="O656" s="25">
        <f t="shared" si="525"/>
        <v>11007.82546143035</v>
      </c>
      <c r="P656" s="25">
        <f t="shared" si="526"/>
        <v>22924.835205236312</v>
      </c>
      <c r="Q656" s="25">
        <f t="array" aca="1" ref="Q656" ca="1">INDEX('Isaac 401k'!L:L,MATCH('Retirement Calculator'!A656,'Isaac 401k'!N:N,0),0)</f>
        <v>7508332.6100219134</v>
      </c>
      <c r="R656" s="25">
        <f t="array" aca="1" ref="R656" ca="1">INDEX('Lorri 401b'!L:L,MATCH('Retirement Calculator'!A656,'Lorri 401b'!N:N,0),0)</f>
        <v>7491669.9673143132</v>
      </c>
      <c r="S656" s="25">
        <f t="shared" ca="1" si="527"/>
        <v>15000002.577336226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6404.7404596389215</v>
      </c>
      <c r="K657" s="25">
        <f t="shared" si="524"/>
        <v>16520.094745597391</v>
      </c>
      <c r="L657" s="25"/>
      <c r="N657" s="25">
        <f>'Combined Retirement'!$C$18/12</f>
        <v>33932.660666666663</v>
      </c>
      <c r="O657" s="25">
        <f t="shared" si="525"/>
        <v>11007.82546143035</v>
      </c>
      <c r="P657" s="25">
        <f t="shared" si="526"/>
        <v>22924.835205236312</v>
      </c>
      <c r="Q657" s="25">
        <f t="array" aca="1" ref="Q657" ca="1">INDEX('Isaac 401k'!L:L,MATCH('Retirement Calculator'!A657,'Isaac 401k'!N:N,0),0)</f>
        <v>7533185.9023521179</v>
      </c>
      <c r="R657" s="25">
        <f t="array" aca="1" ref="R657" ca="1">INDEX('Lorri 401b'!L:L,MATCH('Retirement Calculator'!A657,'Lorri 401b'!N:N,0),0)</f>
        <v>7506296.3303710846</v>
      </c>
      <c r="S657" s="25">
        <f t="shared" ca="1" si="527"/>
        <v>15039482.232723203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6404.7404596389215</v>
      </c>
      <c r="K658" s="25">
        <f t="shared" si="524"/>
        <v>16520.094745597391</v>
      </c>
      <c r="L658" s="25"/>
      <c r="N658" s="25">
        <f>'Combined Retirement'!$C$18/12</f>
        <v>33932.660666666663</v>
      </c>
      <c r="O658" s="25">
        <f t="shared" si="525"/>
        <v>11007.82546143035</v>
      </c>
      <c r="P658" s="25">
        <f t="shared" si="526"/>
        <v>22924.835205236312</v>
      </c>
      <c r="Q658" s="25">
        <f t="array" aca="1" ref="Q658" ca="1">INDEX('Isaac 401k'!L:L,MATCH('Retirement Calculator'!A658,'Isaac 401k'!N:N,0),0)</f>
        <v>7558142.750067031</v>
      </c>
      <c r="R658" s="25">
        <f t="array" aca="1" ref="R658" ca="1">INDEX('Lorri 401b'!L:L,MATCH('Retirement Calculator'!A658,'Lorri 401b'!N:N,0),0)</f>
        <v>7520983.6366072595</v>
      </c>
      <c r="S658" s="25">
        <f t="shared" ca="1" si="527"/>
        <v>15079126.386674291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6404.7404596389215</v>
      </c>
      <c r="K659" s="25">
        <f t="shared" si="524"/>
        <v>16520.094745597391</v>
      </c>
      <c r="L659" s="25"/>
      <c r="N659" s="25">
        <f>'Combined Retirement'!$C$18/12</f>
        <v>33932.660666666663</v>
      </c>
      <c r="O659" s="25">
        <f t="shared" si="525"/>
        <v>11007.82546143035</v>
      </c>
      <c r="P659" s="25">
        <f t="shared" si="526"/>
        <v>22924.835205236312</v>
      </c>
      <c r="Q659" s="25">
        <f t="array" aca="1" ref="Q659" ca="1">INDEX('Isaac 401k'!L:L,MATCH('Retirement Calculator'!A659,'Isaac 401k'!N:N,0),0)</f>
        <v>7583203.5846474236</v>
      </c>
      <c r="R659" s="25">
        <f t="array" aca="1" ref="R659" ca="1">INDEX('Lorri 401b'!L:L,MATCH('Retirement Calculator'!A659,'Lorri 401b'!N:N,0),0)</f>
        <v>7535732.1399527518</v>
      </c>
      <c r="S659" s="25">
        <f t="shared" ca="1" si="527"/>
        <v>15118935.724600175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6404.7404596389215</v>
      </c>
      <c r="K660" s="25">
        <f t="shared" si="524"/>
        <v>16520.094745597391</v>
      </c>
      <c r="L660" s="25"/>
      <c r="N660" s="25">
        <f>'Combined Retirement'!$C$18/12</f>
        <v>33932.660666666663</v>
      </c>
      <c r="O660" s="25">
        <f t="shared" si="525"/>
        <v>11007.82546143035</v>
      </c>
      <c r="P660" s="25">
        <f t="shared" si="526"/>
        <v>22924.835205236312</v>
      </c>
      <c r="Q660" s="25">
        <f t="array" aca="1" ref="Q660" ca="1">INDEX('Isaac 401k'!L:L,MATCH('Retirement Calculator'!A660,'Isaac 401k'!N:N,0),0)</f>
        <v>7608368.839371901</v>
      </c>
      <c r="R660" s="25">
        <f t="array" aca="1" ref="R660" ca="1">INDEX('Lorri 401b'!L:L,MATCH('Retirement Calculator'!A660,'Lorri 401b'!N:N,0),0)</f>
        <v>7550542.0953955175</v>
      </c>
      <c r="S660" s="25">
        <f t="shared" ca="1" si="527"/>
        <v>15158910.934767418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6404.7404596389215</v>
      </c>
      <c r="K661" s="25">
        <f t="shared" si="524"/>
        <v>16520.094745597391</v>
      </c>
      <c r="L661" s="25"/>
      <c r="N661" s="25">
        <f>'Combined Retirement'!$C$18/12</f>
        <v>33932.660666666663</v>
      </c>
      <c r="O661" s="25">
        <f t="shared" si="525"/>
        <v>11007.82546143035</v>
      </c>
      <c r="P661" s="25">
        <f t="shared" si="526"/>
        <v>22924.835205236312</v>
      </c>
      <c r="Q661" s="25">
        <f t="array" aca="1" ref="Q661" ca="1">INDEX('Isaac 401k'!L:L,MATCH('Retirement Calculator'!A661,'Isaac 401k'!N:N,0),0)</f>
        <v>7633638.9493243964</v>
      </c>
      <c r="R661" s="25">
        <f t="array" aca="1" ref="R661" ca="1">INDEX('Lorri 401b'!L:L,MATCH('Retirement Calculator'!A661,'Lorri 401b'!N:N,0),0)</f>
        <v>7565413.7589859609</v>
      </c>
      <c r="S661" s="25">
        <f t="shared" ca="1" si="527"/>
        <v>15199052.708310358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6404.7404596389215</v>
      </c>
      <c r="K662" s="25">
        <f t="shared" si="524"/>
        <v>16520.094745597391</v>
      </c>
      <c r="L662" s="25"/>
      <c r="N662" s="25">
        <f>'Combined Retirement'!$C$18/12</f>
        <v>33932.660666666663</v>
      </c>
      <c r="O662" s="25">
        <f t="shared" si="525"/>
        <v>11007.82546143035</v>
      </c>
      <c r="P662" s="25">
        <f t="shared" si="526"/>
        <v>22924.835205236312</v>
      </c>
      <c r="Q662" s="25">
        <f t="array" aca="1" ref="Q662" ca="1">INDEX('Isaac 401k'!L:L,MATCH('Retirement Calculator'!A662,'Isaac 401k'!N:N,0),0)</f>
        <v>7659014.3514016941</v>
      </c>
      <c r="R662" s="25">
        <f t="array" aca="1" ref="R662" ca="1">INDEX('Lorri 401b'!L:L,MATCH('Retirement Calculator'!A662,'Lorri 401b'!N:N,0),0)</f>
        <v>7580347.3878413644</v>
      </c>
      <c r="S662" s="25">
        <f t="shared" ca="1" si="527"/>
        <v>15239361.739243058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6404.7404596389215</v>
      </c>
      <c r="K663" s="25">
        <f t="shared" si="524"/>
        <v>16520.094745597391</v>
      </c>
      <c r="L663" s="25"/>
      <c r="N663" s="25">
        <f>'Combined Retirement'!$C$18/12</f>
        <v>33932.660666666663</v>
      </c>
      <c r="O663" s="25">
        <f t="shared" si="525"/>
        <v>11007.82546143035</v>
      </c>
      <c r="P663" s="25">
        <f t="shared" si="526"/>
        <v>22924.835205236312</v>
      </c>
      <c r="Q663" s="25">
        <f t="array" aca="1" ref="Q663" ca="1">INDEX('Isaac 401k'!L:L,MATCH('Retirement Calculator'!A663,'Isaac 401k'!N:N,0),0)</f>
        <v>7684495.4843209805</v>
      </c>
      <c r="R663" s="25">
        <f t="array" aca="1" ref="R663" ca="1">INDEX('Lorri 401b'!L:L,MATCH('Retirement Calculator'!A663,'Lorri 401b'!N:N,0),0)</f>
        <v>7595343.2401503325</v>
      </c>
      <c r="S663" s="25">
        <f t="shared" ca="1" si="527"/>
        <v>15279838.724471312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6404.7404596389215</v>
      </c>
      <c r="K664" s="25">
        <f t="shared" si="524"/>
        <v>16520.094745597391</v>
      </c>
      <c r="L664" s="25"/>
      <c r="N664" s="25">
        <f>'Combined Retirement'!$C$18/12</f>
        <v>33932.660666666663</v>
      </c>
      <c r="O664" s="25">
        <f t="shared" si="525"/>
        <v>11007.82546143035</v>
      </c>
      <c r="P664" s="25">
        <f t="shared" si="526"/>
        <v>22924.835205236312</v>
      </c>
      <c r="Q664" s="25">
        <f t="array" aca="1" ref="Q664" ca="1">INDEX('Isaac 401k'!L:L,MATCH('Retirement Calculator'!A664,'Isaac 401k'!N:N,0),0)</f>
        <v>7710082.7886274308</v>
      </c>
      <c r="R664" s="25">
        <f t="array" aca="1" ref="R664" ca="1">INDEX('Lorri 401b'!L:L,MATCH('Retirement Calculator'!A664,'Lorri 401b'!N:N,0),0)</f>
        <v>7610401.5751772542</v>
      </c>
      <c r="S664" s="25">
        <f t="shared" ca="1" si="527"/>
        <v>15320484.363804685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6404.7404596389215</v>
      </c>
      <c r="K665" s="25">
        <f t="shared" si="524"/>
        <v>16520.094745597391</v>
      </c>
      <c r="L665" s="25"/>
      <c r="N665" s="25">
        <f>'Combined Retirement'!$C$18/12</f>
        <v>33932.660666666663</v>
      </c>
      <c r="O665" s="25">
        <f t="shared" si="525"/>
        <v>11007.82546143035</v>
      </c>
      <c r="P665" s="25">
        <f t="shared" si="526"/>
        <v>22924.835205236312</v>
      </c>
      <c r="Q665" s="25">
        <f t="array" aca="1" ref="Q665" ca="1">INDEX('Isaac 401k'!L:L,MATCH('Retirement Calculator'!A665,'Isaac 401k'!N:N,0),0)</f>
        <v>7735776.7067018244</v>
      </c>
      <c r="R665" s="25">
        <f t="array" aca="1" ref="R665" ca="1">INDEX('Lorri 401b'!L:L,MATCH('Retirement Calculator'!A665,'Lorri 401b'!N:N,0),0)</f>
        <v>7625522.6532667885</v>
      </c>
      <c r="S665" s="25">
        <f t="shared" ca="1" si="527"/>
        <v>15361299.359968614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6404.7404596389215</v>
      </c>
      <c r="K666" s="25">
        <f t="shared" si="524"/>
        <v>16520.094745597391</v>
      </c>
      <c r="L666" s="25"/>
      <c r="N666" s="25">
        <f>'Combined Retirement'!$C$18/12</f>
        <v>33932.660666666663</v>
      </c>
      <c r="O666" s="25">
        <f t="shared" si="525"/>
        <v>11007.82546143035</v>
      </c>
      <c r="P666" s="25">
        <f t="shared" si="526"/>
        <v>22924.835205236312</v>
      </c>
      <c r="Q666" s="25">
        <f t="array" aca="1" ref="Q666" ca="1">INDEX('Isaac 401k'!L:L,MATCH('Retirement Calculator'!A666,'Isaac 401k'!N:N,0),0)</f>
        <v>7761577.6827681949</v>
      </c>
      <c r="R666" s="25">
        <f t="array" aca="1" ref="R666" ca="1">INDEX('Lorri 401b'!L:L,MATCH('Retirement Calculator'!A666,'Lorri 401b'!N:N,0),0)</f>
        <v>7640706.7358483626</v>
      </c>
      <c r="S666" s="25">
        <f t="shared" ca="1" si="527"/>
        <v>15402284.418616557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6404.7404596389215</v>
      </c>
      <c r="K667" s="25">
        <f t="shared" si="524"/>
        <v>16520.094745597391</v>
      </c>
      <c r="L667" s="25"/>
      <c r="N667" s="25">
        <f>'Combined Retirement'!$C$18/12</f>
        <v>33932.660666666663</v>
      </c>
      <c r="O667" s="25">
        <f t="shared" si="525"/>
        <v>11007.82546143035</v>
      </c>
      <c r="P667" s="25">
        <f t="shared" si="526"/>
        <v>22924.835205236312</v>
      </c>
      <c r="Q667" s="25">
        <f t="array" aca="1" ref="Q667" ca="1">INDEX('Isaac 401k'!L:L,MATCH('Retirement Calculator'!A667,'Isaac 401k'!N:N,0),0)</f>
        <v>7787486.1629015086</v>
      </c>
      <c r="R667" s="25">
        <f t="array" aca="1" ref="R667" ca="1">INDEX('Lorri 401b'!L:L,MATCH('Retirement Calculator'!A667,'Lorri 401b'!N:N,0),0)</f>
        <v>7655954.0854406925</v>
      </c>
      <c r="S667" s="25">
        <f t="shared" ca="1" si="527"/>
        <v>15443440.248342201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6404.7404596389215</v>
      </c>
      <c r="K668" s="25">
        <f t="shared" si="524"/>
        <v>16520.094745597391</v>
      </c>
      <c r="L668" s="25"/>
      <c r="N668" s="25">
        <f>'Combined Retirement'!$C$18/12</f>
        <v>33932.660666666663</v>
      </c>
      <c r="O668" s="25">
        <f t="shared" si="525"/>
        <v>11007.82546143035</v>
      </c>
      <c r="P668" s="25">
        <f t="shared" si="526"/>
        <v>22924.835205236312</v>
      </c>
      <c r="Q668" s="25">
        <f t="array" aca="1" ref="Q668" ca="1">INDEX('Isaac 401k'!L:L,MATCH('Retirement Calculator'!A668,'Isaac 401k'!N:N,0),0)</f>
        <v>7813502.5950353779</v>
      </c>
      <c r="R668" s="25">
        <f t="array" aca="1" ref="R668" ca="1">INDEX('Lorri 401b'!L:L,MATCH('Retirement Calculator'!A668,'Lorri 401b'!N:N,0),0)</f>
        <v>7671264.9656563243</v>
      </c>
      <c r="S668" s="25">
        <f t="shared" ca="1" si="527"/>
        <v>15484767.560691703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6404.7404596389215</v>
      </c>
      <c r="K669" s="25">
        <f t="shared" si="524"/>
        <v>16520.094745597391</v>
      </c>
      <c r="L669" s="25"/>
      <c r="N669" s="25">
        <f>'Combined Retirement'!$C$18/12</f>
        <v>33932.660666666663</v>
      </c>
      <c r="O669" s="25">
        <f t="shared" si="525"/>
        <v>11007.82546143035</v>
      </c>
      <c r="P669" s="25">
        <f t="shared" si="526"/>
        <v>22924.835205236312</v>
      </c>
      <c r="Q669" s="25">
        <f t="array" aca="1" ref="Q669" ca="1">INDEX('Isaac 401k'!L:L,MATCH('Retirement Calculator'!A669,'Isaac 401k'!N:N,0),0)</f>
        <v>7839627.4289698051</v>
      </c>
      <c r="R669" s="25">
        <f t="array" aca="1" ref="R669" ca="1">INDEX('Lorri 401b'!L:L,MATCH('Retirement Calculator'!A669,'Lorri 401b'!N:N,0),0)</f>
        <v>7686639.6412061881</v>
      </c>
      <c r="S669" s="25">
        <f t="shared" ca="1" si="527"/>
        <v>15526267.070175994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6404.7404596389215</v>
      </c>
      <c r="K670" s="25">
        <f t="shared" si="524"/>
        <v>16520.094745597391</v>
      </c>
      <c r="L670" s="25"/>
      <c r="N670" s="25">
        <f>'Combined Retirement'!$C$18/12</f>
        <v>33932.660666666663</v>
      </c>
      <c r="O670" s="25">
        <f t="shared" si="525"/>
        <v>11007.82546143035</v>
      </c>
      <c r="P670" s="25">
        <f t="shared" si="526"/>
        <v>22924.835205236312</v>
      </c>
      <c r="Q670" s="25">
        <f t="array" aca="1" ref="Q670" ca="1">INDEX('Isaac 401k'!L:L,MATCH('Retirement Calculator'!A670,'Isaac 401k'!N:N,0),0)</f>
        <v>7865861.1163789593</v>
      </c>
      <c r="R670" s="25">
        <f t="array" aca="1" ref="R670" ca="1">INDEX('Lorri 401b'!L:L,MATCH('Retirement Calculator'!A670,'Lorri 401b'!N:N,0),0)</f>
        <v>7702078.3779041758</v>
      </c>
      <c r="S670" s="25">
        <f t="shared" ca="1" si="527"/>
        <v>15567939.494283136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6404.7404596389215</v>
      </c>
      <c r="K671" s="25">
        <f t="shared" si="524"/>
        <v>16520.094745597391</v>
      </c>
      <c r="L671" s="25"/>
      <c r="N671" s="25">
        <f>'Combined Retirement'!$C$18/12</f>
        <v>33932.660666666663</v>
      </c>
      <c r="O671" s="25">
        <f t="shared" si="525"/>
        <v>11007.82546143035</v>
      </c>
      <c r="P671" s="25">
        <f t="shared" si="526"/>
        <v>22924.835205236312</v>
      </c>
      <c r="Q671" s="25">
        <f t="array" aca="1" ref="Q671" ca="1">INDEX('Isaac 401k'!L:L,MATCH('Retirement Calculator'!A671,'Isaac 401k'!N:N,0),0)</f>
        <v>7892204.1108189849</v>
      </c>
      <c r="R671" s="25">
        <f t="array" aca="1" ref="R671" ca="1">INDEX('Lorri 401b'!L:L,MATCH('Retirement Calculator'!A671,'Lorri 401b'!N:N,0),0)</f>
        <v>7717581.4426717386</v>
      </c>
      <c r="S671" s="25">
        <f t="shared" ca="1" si="527"/>
        <v>15609785.553490724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6404.7404596389215</v>
      </c>
      <c r="K672" s="25">
        <f t="shared" si="524"/>
        <v>16520.094745597391</v>
      </c>
      <c r="L672" s="25"/>
      <c r="N672" s="25">
        <f>'Combined Retirement'!$C$18/12</f>
        <v>33932.660666666663</v>
      </c>
      <c r="O672" s="25">
        <f t="shared" si="525"/>
        <v>11007.82546143035</v>
      </c>
      <c r="P672" s="25">
        <f t="shared" si="526"/>
        <v>22924.835205236312</v>
      </c>
      <c r="Q672" s="25">
        <f t="array" aca="1" ref="Q672" ca="1">INDEX('Isaac 401k'!L:L,MATCH('Retirement Calculator'!A672,'Isaac 401k'!N:N,0),0)</f>
        <v>7918656.8677358432</v>
      </c>
      <c r="R672" s="25">
        <f t="array" aca="1" ref="R672" ca="1">INDEX('Lorri 401b'!L:L,MATCH('Retirement Calculator'!A672,'Lorri 401b'!N:N,0),0)</f>
        <v>7733149.1035424992</v>
      </c>
      <c r="S672" s="25">
        <f t="shared" ca="1" si="527"/>
        <v>15651805.971278343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6404.7404596389215</v>
      </c>
      <c r="K673" s="25">
        <f t="shared" si="524"/>
        <v>16520.094745597391</v>
      </c>
      <c r="L673" s="25"/>
      <c r="N673" s="25">
        <f>'Combined Retirement'!$C$18/12</f>
        <v>33932.660666666663</v>
      </c>
      <c r="O673" s="25">
        <f t="shared" si="525"/>
        <v>11007.82546143035</v>
      </c>
      <c r="P673" s="25">
        <f t="shared" si="526"/>
        <v>22924.835205236312</v>
      </c>
      <c r="Q673" s="25">
        <f t="array" aca="1" ref="Q673" ca="1">INDEX('Isaac 401k'!L:L,MATCH('Retirement Calculator'!A673,'Isaac 401k'!N:N,0),0)</f>
        <v>7945219.8444731887</v>
      </c>
      <c r="R673" s="25">
        <f t="array" aca="1" ref="R673" ca="1">INDEX('Lorri 401b'!L:L,MATCH('Retirement Calculator'!A673,'Lorri 401b'!N:N,0),0)</f>
        <v>7748781.6296668882</v>
      </c>
      <c r="S673" s="25">
        <f t="shared" ca="1" si="527"/>
        <v>15694001.474140078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6404.7404596389215</v>
      </c>
      <c r="K674" s="25">
        <f t="shared" si="524"/>
        <v>16520.094745597391</v>
      </c>
      <c r="L674" s="25"/>
      <c r="N674" s="25">
        <f>'Combined Retirement'!$C$18/12</f>
        <v>33932.660666666663</v>
      </c>
      <c r="O674" s="25">
        <f t="shared" si="525"/>
        <v>11007.82546143035</v>
      </c>
      <c r="P674" s="25">
        <f t="shared" si="526"/>
        <v>22924.835205236312</v>
      </c>
      <c r="Q674" s="25">
        <f t="array" aca="1" ref="Q674" ca="1">INDEX('Isaac 401k'!L:L,MATCH('Retirement Calculator'!A674,'Isaac 401k'!N:N,0),0)</f>
        <v>7971893.5002802731</v>
      </c>
      <c r="R674" s="25">
        <f t="array" aca="1" ref="R674" ca="1">INDEX('Lorri 401b'!L:L,MATCH('Retirement Calculator'!A674,'Lorri 401b'!N:N,0),0)</f>
        <v>7764479.2913167961</v>
      </c>
      <c r="S674" s="25">
        <f t="shared" ca="1" si="527"/>
        <v>15736372.791597068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6404.7404596389215</v>
      </c>
      <c r="K675" s="25">
        <f t="shared" si="524"/>
        <v>16520.094745597391</v>
      </c>
      <c r="L675" s="25"/>
      <c r="N675" s="25">
        <f>'Combined Retirement'!$C$18/12</f>
        <v>33932.660666666663</v>
      </c>
      <c r="O675" s="25">
        <f t="shared" si="525"/>
        <v>11007.82546143035</v>
      </c>
      <c r="P675" s="25">
        <f t="shared" si="526"/>
        <v>22924.835205236312</v>
      </c>
      <c r="Q675" s="25">
        <f t="array" aca="1" ref="Q675" ca="1">INDEX('Isaac 401k'!L:L,MATCH('Retirement Calculator'!A675,'Isaac 401k'!N:N,0),0)</f>
        <v>7998678.296319887</v>
      </c>
      <c r="R675" s="25">
        <f t="array" aca="1" ref="R675" ca="1">INDEX('Lorri 401b'!L:L,MATCH('Retirement Calculator'!A675,'Lorri 401b'!N:N,0),0)</f>
        <v>7780242.3598902449</v>
      </c>
      <c r="S675" s="25">
        <f t="shared" ca="1" si="527"/>
        <v>15778920.656210132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6404.7404596389215</v>
      </c>
      <c r="K676" s="25">
        <f t="shared" si="524"/>
        <v>16520.094745597391</v>
      </c>
      <c r="L676" s="25"/>
      <c r="N676" s="25">
        <f>'Combined Retirement'!$C$18/12</f>
        <v>33932.660666666663</v>
      </c>
      <c r="O676" s="25">
        <f t="shared" si="525"/>
        <v>11007.82546143035</v>
      </c>
      <c r="P676" s="25">
        <f t="shared" si="526"/>
        <v>22924.835205236312</v>
      </c>
      <c r="Q676" s="25">
        <f t="array" aca="1" ref="Q676" ca="1">INDEX('Isaac 401k'!L:L,MATCH('Retirement Calculator'!A676,'Isaac 401k'!N:N,0),0)</f>
        <v>8025574.6956763323</v>
      </c>
      <c r="R676" s="25">
        <f t="array" aca="1" ref="R676" ca="1">INDEX('Lorri 401b'!L:L,MATCH('Retirement Calculator'!A676,'Lorri 401b'!N:N,0),0)</f>
        <v>7796071.1079160832</v>
      </c>
      <c r="S676" s="25">
        <f t="shared" ca="1" si="527"/>
        <v>15821645.803592416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6404.7404596389215</v>
      </c>
      <c r="K677" s="25">
        <f t="shared" si="524"/>
        <v>16520.094745597391</v>
      </c>
      <c r="L677" s="25"/>
      <c r="N677" s="25">
        <f>'Combined Retirement'!$C$18/12</f>
        <v>33932.660666666663</v>
      </c>
      <c r="O677" s="25">
        <f t="shared" si="525"/>
        <v>11007.82546143035</v>
      </c>
      <c r="P677" s="25">
        <f t="shared" si="526"/>
        <v>22924.835205236312</v>
      </c>
      <c r="Q677" s="25">
        <f t="array" aca="1" ref="Q677" ca="1">INDEX('Isaac 401k'!L:L,MATCH('Retirement Calculator'!A677,'Isaac 401k'!N:N,0),0)</f>
        <v>8052583.1633634297</v>
      </c>
      <c r="R677" s="25">
        <f t="array" aca="1" ref="R677" ca="1">INDEX('Lorri 401b'!L:L,MATCH('Retirement Calculator'!A677,'Lorri 401b'!N:N,0),0)</f>
        <v>7811965.809058696</v>
      </c>
      <c r="S677" s="25">
        <f t="shared" ca="1" si="527"/>
        <v>15864548.972422127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6404.7404596389215</v>
      </c>
      <c r="K678" s="25">
        <f t="shared" si="524"/>
        <v>16520.094745597391</v>
      </c>
      <c r="L678" s="25"/>
      <c r="N678" s="25">
        <f>'Combined Retirement'!$C$18/12</f>
        <v>33932.660666666663</v>
      </c>
      <c r="O678" s="25">
        <f t="shared" si="525"/>
        <v>11007.82546143035</v>
      </c>
      <c r="P678" s="25">
        <f t="shared" si="526"/>
        <v>22924.835205236312</v>
      </c>
      <c r="Q678" s="25">
        <f t="array" aca="1" ref="Q678" ca="1">INDEX('Isaac 401k'!L:L,MATCH('Retirement Calculator'!A678,'Isaac 401k'!N:N,0),0)</f>
        <v>8079704.1663325569</v>
      </c>
      <c r="R678" s="25">
        <f t="array" aca="1" ref="R678" ca="1">INDEX('Lorri 401b'!L:L,MATCH('Retirement Calculator'!A678,'Lorri 401b'!N:N,0),0)</f>
        <v>7827926.7381227361</v>
      </c>
      <c r="S678" s="25">
        <f t="shared" ca="1" si="527"/>
        <v>15907630.904455293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6404.7404596389215</v>
      </c>
      <c r="K679" s="25">
        <f t="shared" si="524"/>
        <v>16520.094745597391</v>
      </c>
      <c r="L679" s="25"/>
      <c r="N679" s="25">
        <f>'Combined Retirement'!$C$18/12</f>
        <v>33932.660666666663</v>
      </c>
      <c r="O679" s="25">
        <f t="shared" si="525"/>
        <v>11007.82546143035</v>
      </c>
      <c r="P679" s="25">
        <f t="shared" si="526"/>
        <v>22924.835205236312</v>
      </c>
      <c r="Q679" s="25">
        <f t="array" aca="1" ref="Q679" ca="1">INDEX('Isaac 401k'!L:L,MATCH('Retirement Calculator'!A679,'Isaac 401k'!N:N,0),0)</f>
        <v>8106938.1734807221</v>
      </c>
      <c r="R679" s="25">
        <f t="array" aca="1" ref="R679" ca="1">INDEX('Lorri 401b'!L:L,MATCH('Retirement Calculator'!A679,'Lorri 401b'!N:N,0),0)</f>
        <v>7843954.1710578762</v>
      </c>
      <c r="S679" s="25">
        <f t="shared" ca="1" si="527"/>
        <v>15950892.344538599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6404.7404596389215</v>
      </c>
      <c r="K680" s="25">
        <f t="shared" si="524"/>
        <v>16520.094745597391</v>
      </c>
      <c r="L680" s="25"/>
      <c r="N680" s="25">
        <f>'Combined Retirement'!$C$18/12</f>
        <v>33932.660666666663</v>
      </c>
      <c r="O680" s="25">
        <f t="shared" si="525"/>
        <v>11007.82546143035</v>
      </c>
      <c r="P680" s="25">
        <f t="shared" si="526"/>
        <v>22924.835205236312</v>
      </c>
      <c r="Q680" s="25">
        <f t="array" aca="1" ref="Q680" ca="1">INDEX('Isaac 401k'!L:L,MATCH('Retirement Calculator'!A680,'Isaac 401k'!N:N,0),0)</f>
        <v>8134285.6556586716</v>
      </c>
      <c r="R680" s="25">
        <f t="array" aca="1" ref="R680" ca="1">INDEX('Lorri 401b'!L:L,MATCH('Retirement Calculator'!A680,'Lorri 401b'!N:N,0),0)</f>
        <v>7860048.3849635795</v>
      </c>
      <c r="S680" s="25">
        <f t="shared" ca="1" si="527"/>
        <v>15994334.040622251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6404.7404596389215</v>
      </c>
      <c r="K681" s="25">
        <f t="shared" si="524"/>
        <v>16520.094745597391</v>
      </c>
      <c r="L681" s="25"/>
      <c r="N681" s="25">
        <f>'Combined Retirement'!$C$18/12</f>
        <v>33932.660666666663</v>
      </c>
      <c r="O681" s="25">
        <f t="shared" si="525"/>
        <v>11007.82546143035</v>
      </c>
      <c r="P681" s="25">
        <f t="shared" si="526"/>
        <v>22924.835205236312</v>
      </c>
      <c r="Q681" s="25">
        <f t="array" aca="1" ref="Q681" ca="1">INDEX('Isaac 401k'!L:L,MATCH('Retirement Calculator'!A681,'Isaac 401k'!N:N,0),0)</f>
        <v>8161747.0856790291</v>
      </c>
      <c r="R681" s="25">
        <f t="array" aca="1" ref="R681" ca="1">INDEX('Lorri 401b'!L:L,MATCH('Retirement Calculator'!A681,'Lorri 401b'!N:N,0),0)</f>
        <v>7876209.6580938902</v>
      </c>
      <c r="S681" s="25">
        <f t="shared" ca="1" si="527"/>
        <v>16037956.74377292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6404.7404596389215</v>
      </c>
      <c r="K682" s="25">
        <f t="shared" si="524"/>
        <v>16520.094745597391</v>
      </c>
      <c r="L682" s="25"/>
      <c r="N682" s="25">
        <f>'Combined Retirement'!$C$18/12</f>
        <v>33932.660666666663</v>
      </c>
      <c r="O682" s="25">
        <f t="shared" si="525"/>
        <v>11007.82546143035</v>
      </c>
      <c r="P682" s="25">
        <f t="shared" si="526"/>
        <v>22924.835205236312</v>
      </c>
      <c r="Q682" s="25">
        <f t="array" aca="1" ref="Q682" ca="1">INDEX('Isaac 401k'!L:L,MATCH('Retirement Calculator'!A682,'Isaac 401k'!N:N,0),0)</f>
        <v>8189322.938324471</v>
      </c>
      <c r="R682" s="25">
        <f t="array" aca="1" ref="R682" ca="1">INDEX('Lorri 401b'!L:L,MATCH('Retirement Calculator'!A682,'Lorri 401b'!N:N,0),0)</f>
        <v>7892438.2698622439</v>
      </c>
      <c r="S682" s="25">
        <f t="shared" ca="1" si="527"/>
        <v>16081761.208186716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6404.7404596389215</v>
      </c>
      <c r="K683" s="25">
        <f t="shared" si="524"/>
        <v>16520.094745597391</v>
      </c>
      <c r="L683" s="25"/>
      <c r="N683" s="25">
        <f>'Combined Retirement'!$C$18/12</f>
        <v>33932.660666666663</v>
      </c>
      <c r="O683" s="25">
        <f t="shared" si="525"/>
        <v>11007.82546143035</v>
      </c>
      <c r="P683" s="25">
        <f t="shared" si="526"/>
        <v>22924.835205236312</v>
      </c>
      <c r="Q683" s="25">
        <f t="array" aca="1" ref="Q683" ca="1">INDEX('Isaac 401k'!L:L,MATCH('Retirement Calculator'!A683,'Isaac 401k'!N:N,0),0)</f>
        <v>8217013.6903559361</v>
      </c>
      <c r="R683" s="25">
        <f t="array" aca="1" ref="R683" ca="1">INDEX('Lorri 401b'!L:L,MATCH('Retirement Calculator'!A683,'Lorri 401b'!N:N,0),0)</f>
        <v>7908734.5008462984</v>
      </c>
      <c r="S683" s="25">
        <f t="shared" ca="1" si="527"/>
        <v>16125748.191202234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6404.7404596389215</v>
      </c>
      <c r="K684" s="25">
        <f t="shared" si="524"/>
        <v>16520.094745597391</v>
      </c>
      <c r="L684" s="25"/>
      <c r="N684" s="25">
        <f>'Combined Retirement'!$C$18/12</f>
        <v>33932.660666666663</v>
      </c>
      <c r="O684" s="25">
        <f t="shared" si="525"/>
        <v>11007.82546143035</v>
      </c>
      <c r="P684" s="25">
        <f t="shared" si="526"/>
        <v>22924.835205236312</v>
      </c>
      <c r="Q684" s="25">
        <f t="array" aca="1" ref="Q684" ca="1">INDEX('Isaac 401k'!L:L,MATCH('Retirement Calculator'!A684,'Isaac 401k'!N:N,0),0)</f>
        <v>8244819.8205208657</v>
      </c>
      <c r="R684" s="25">
        <f t="array" aca="1" ref="R684" ca="1">INDEX('Lorri 401b'!L:L,MATCH('Retirement Calculator'!A684,'Lorri 401b'!N:N,0),0)</f>
        <v>7925098.6327927867</v>
      </c>
      <c r="S684" s="25">
        <f t="shared" ca="1" si="527"/>
        <v>16169918.453313652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6404.7404596389215</v>
      </c>
      <c r="K685" s="25">
        <f t="shared" si="524"/>
        <v>16520.094745597391</v>
      </c>
      <c r="L685" s="25"/>
      <c r="N685" s="25">
        <f>'Combined Retirement'!$C$18/12</f>
        <v>33932.660666666663</v>
      </c>
      <c r="O685" s="25">
        <f t="shared" si="525"/>
        <v>11007.82546143035</v>
      </c>
      <c r="P685" s="25">
        <f t="shared" si="526"/>
        <v>22924.835205236312</v>
      </c>
      <c r="Q685" s="25">
        <f t="array" aca="1" ref="Q685" ca="1">INDEX('Isaac 401k'!L:L,MATCH('Retirement Calculator'!A685,'Isaac 401k'!N:N,0),0)</f>
        <v>8272741.8095614826</v>
      </c>
      <c r="R685" s="25">
        <f t="array" aca="1" ref="R685" ca="1">INDEX('Lorri 401b'!L:L,MATCH('Retirement Calculator'!A685,'Lorri 401b'!N:N,0),0)</f>
        <v>7941530.948622386</v>
      </c>
      <c r="S685" s="25">
        <f t="shared" ca="1" si="527"/>
        <v>16214272.758183869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6404.7404596389215</v>
      </c>
      <c r="K686" s="25">
        <f t="shared" si="524"/>
        <v>16520.094745597391</v>
      </c>
      <c r="L686" s="25"/>
      <c r="N686" s="25">
        <f>'Combined Retirement'!$C$18/12</f>
        <v>33932.660666666663</v>
      </c>
      <c r="O686" s="25">
        <f t="shared" si="525"/>
        <v>11007.82546143035</v>
      </c>
      <c r="P686" s="25">
        <f t="shared" si="526"/>
        <v>22924.835205236312</v>
      </c>
      <c r="Q686" s="25">
        <f t="array" aca="1" ref="Q686" ca="1">INDEX('Isaac 401k'!L:L,MATCH('Retirement Calculator'!A686,'Isaac 401k'!N:N,0),0)</f>
        <v>8300780.1402231017</v>
      </c>
      <c r="R686" s="25">
        <f t="array" aca="1" ref="R686" ca="1">INDEX('Lorri 401b'!L:L,MATCH('Retirement Calculator'!A686,'Lorri 401b'!N:N,0),0)</f>
        <v>7958031.732434608</v>
      </c>
      <c r="S686" s="25">
        <f t="shared" ca="1" si="527"/>
        <v>16258811.872657709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6404.7404596389215</v>
      </c>
      <c r="K687" s="25">
        <f t="shared" si="524"/>
        <v>16520.094745597391</v>
      </c>
      <c r="L687" s="25"/>
      <c r="N687" s="25">
        <f>'Combined Retirement'!$C$18/12</f>
        <v>33932.660666666663</v>
      </c>
      <c r="O687" s="25">
        <f t="shared" si="525"/>
        <v>11007.82546143035</v>
      </c>
      <c r="P687" s="25">
        <f t="shared" si="526"/>
        <v>22924.835205236312</v>
      </c>
      <c r="Q687" s="25">
        <f t="array" aca="1" ref="Q687" ca="1">INDEX('Isaac 401k'!L:L,MATCH('Retirement Calculator'!A687,'Isaac 401k'!N:N,0),0)</f>
        <v>8328935.2972624777</v>
      </c>
      <c r="R687" s="25">
        <f t="array" aca="1" ref="R687" ca="1">INDEX('Lorri 401b'!L:L,MATCH('Retirement Calculator'!A687,'Lorri 401b'!N:N,0),0)</f>
        <v>7974601.2695127148</v>
      </c>
      <c r="S687" s="25">
        <f t="shared" ca="1" si="527"/>
        <v>16303536.566775192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6404.7404596389215</v>
      </c>
      <c r="K688" s="25">
        <f t="shared" si="524"/>
        <v>16520.094745597391</v>
      </c>
      <c r="L688" s="25"/>
      <c r="N688" s="25">
        <f>'Combined Retirement'!$C$18/12</f>
        <v>33932.660666666663</v>
      </c>
      <c r="O688" s="25">
        <f t="shared" si="525"/>
        <v>11007.82546143035</v>
      </c>
      <c r="P688" s="25">
        <f t="shared" si="526"/>
        <v>22924.835205236312</v>
      </c>
      <c r="Q688" s="25">
        <f t="array" aca="1" ref="Q688" ca="1">INDEX('Isaac 401k'!L:L,MATCH('Retirement Calculator'!A688,'Isaac 401k'!N:N,0),0)</f>
        <v>8357207.7674561841</v>
      </c>
      <c r="R688" s="25">
        <f t="array" aca="1" ref="R688" ca="1">INDEX('Lorri 401b'!L:L,MATCH('Retirement Calculator'!A688,'Lorri 401b'!N:N,0),0)</f>
        <v>7991239.8463286469</v>
      </c>
      <c r="S688" s="25">
        <f t="shared" ca="1" si="527"/>
        <v>16348447.613784831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6404.7404596389215</v>
      </c>
      <c r="K689" s="25">
        <f t="shared" si="524"/>
        <v>16520.094745597391</v>
      </c>
      <c r="L689" s="25"/>
      <c r="N689" s="25">
        <f>'Combined Retirement'!$C$18/12</f>
        <v>33932.660666666663</v>
      </c>
      <c r="O689" s="25">
        <f t="shared" si="525"/>
        <v>11007.82546143035</v>
      </c>
      <c r="P689" s="25">
        <f t="shared" si="526"/>
        <v>22924.835205236312</v>
      </c>
      <c r="Q689" s="25">
        <f t="array" aca="1" ref="Q689" ca="1">INDEX('Isaac 401k'!L:L,MATCH('Retirement Calculator'!A689,'Isaac 401k'!N:N,0),0)</f>
        <v>8385598.0396090308</v>
      </c>
      <c r="R689" s="25">
        <f t="array" aca="1" ref="R689" ca="1">INDEX('Lorri 401b'!L:L,MATCH('Retirement Calculator'!A689,'Lorri 401b'!N:N,0),0)</f>
        <v>8007947.7505479781</v>
      </c>
      <c r="S689" s="25">
        <f t="shared" ca="1" si="527"/>
        <v>16393545.790157009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6404.7404596389215</v>
      </c>
      <c r="K690" s="25">
        <f t="shared" si="524"/>
        <v>16520.094745597391</v>
      </c>
      <c r="L690" s="25"/>
      <c r="N690" s="25">
        <f>'Combined Retirement'!$C$18/12</f>
        <v>33932.660666666663</v>
      </c>
      <c r="O690" s="25">
        <f t="shared" si="525"/>
        <v>11007.82546143035</v>
      </c>
      <c r="P690" s="25">
        <f t="shared" si="526"/>
        <v>22924.835205236312</v>
      </c>
      <c r="Q690" s="25">
        <f t="array" aca="1" ref="Q690" ca="1">INDEX('Isaac 401k'!L:L,MATCH('Retirement Calculator'!A690,'Isaac 401k'!N:N,0),0)</f>
        <v>8414106.6045625154</v>
      </c>
      <c r="R690" s="25">
        <f t="array" aca="1" ref="R690" ca="1">INDEX('Lorri 401b'!L:L,MATCH('Retirement Calculator'!A690,'Lorri 401b'!N:N,0),0)</f>
        <v>8024725.2710348899</v>
      </c>
      <c r="S690" s="25">
        <f t="shared" ca="1" si="527"/>
        <v>16438831.875597406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6404.7404596389215</v>
      </c>
      <c r="K691" s="25">
        <f t="shared" si="524"/>
        <v>16520.094745597391</v>
      </c>
      <c r="L691" s="25"/>
      <c r="N691" s="25">
        <f>'Combined Retirement'!$C$18/12</f>
        <v>33932.660666666663</v>
      </c>
      <c r="O691" s="25">
        <f t="shared" si="525"/>
        <v>11007.82546143035</v>
      </c>
      <c r="P691" s="25">
        <f t="shared" si="526"/>
        <v>22924.835205236312</v>
      </c>
      <c r="Q691" s="25">
        <f t="array" aca="1" ref="Q691" ca="1">INDEX('Isaac 401k'!L:L,MATCH('Retirement Calculator'!A691,'Isaac 401k'!N:N,0),0)</f>
        <v>8442733.9552033041</v>
      </c>
      <c r="R691" s="25">
        <f t="array" aca="1" ref="R691" ca="1">INDEX('Lorri 401b'!L:L,MATCH('Retirement Calculator'!A691,'Lorri 401b'!N:N,0),0)</f>
        <v>8041572.6978571638</v>
      </c>
      <c r="S691" s="25">
        <f t="shared" ca="1" si="527"/>
        <v>16484306.653060468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6404.7404596389215</v>
      </c>
      <c r="K692" s="25">
        <f t="shared" si="524"/>
        <v>16520.094745597391</v>
      </c>
      <c r="L692" s="25"/>
      <c r="N692" s="25">
        <f>'Combined Retirement'!$C$18/12</f>
        <v>33932.660666666663</v>
      </c>
      <c r="O692" s="25">
        <f t="shared" si="525"/>
        <v>11007.82546143035</v>
      </c>
      <c r="P692" s="25">
        <f t="shared" si="526"/>
        <v>22924.835205236312</v>
      </c>
      <c r="Q692" s="25">
        <f t="array" aca="1" ref="Q692" ca="1">INDEX('Isaac 401k'!L:L,MATCH('Retirement Calculator'!A692,'Isaac 401k'!N:N,0),0)</f>
        <v>8471480.5864717625</v>
      </c>
      <c r="R692" s="25">
        <f t="array" aca="1" ref="R692" ca="1">INDEX('Lorri 401b'!L:L,MATCH('Retirement Calculator'!A692,'Lorri 401b'!N:N,0),0)</f>
        <v>8058490.3222911973</v>
      </c>
      <c r="S692" s="25">
        <f t="shared" ca="1" si="527"/>
        <v>16529970.90876296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6404.7404596389215</v>
      </c>
      <c r="K693" s="25">
        <f t="shared" si="524"/>
        <v>16520.094745597391</v>
      </c>
      <c r="L693" s="25"/>
      <c r="N693" s="25">
        <f>'Combined Retirement'!$C$18/12</f>
        <v>33932.660666666663</v>
      </c>
      <c r="O693" s="25">
        <f t="shared" si="525"/>
        <v>11007.82546143035</v>
      </c>
      <c r="P693" s="25">
        <f t="shared" si="526"/>
        <v>22924.835205236312</v>
      </c>
      <c r="Q693" s="25">
        <f t="array" aca="1" ref="Q693" ca="1">INDEX('Isaac 401k'!L:L,MATCH('Retirement Calculator'!A693,'Isaac 401k'!N:N,0),0)</f>
        <v>8500346.9953705072</v>
      </c>
      <c r="R693" s="25">
        <f t="array" aca="1" ref="R693" ca="1">INDEX('Lorri 401b'!L:L,MATCH('Retirement Calculator'!A693,'Lorri 401b'!N:N,0),0)</f>
        <v>8075478.4368270393</v>
      </c>
      <c r="S693" s="25">
        <f t="shared" ca="1" si="527"/>
        <v>16575825.432197547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6404.7404596389215</v>
      </c>
      <c r="K694" s="25">
        <f t="shared" si="524"/>
        <v>16520.094745597391</v>
      </c>
      <c r="L694" s="25"/>
      <c r="N694" s="25">
        <f>'Combined Retirement'!$C$18/12</f>
        <v>33932.660666666663</v>
      </c>
      <c r="O694" s="25">
        <f t="shared" si="525"/>
        <v>11007.82546143035</v>
      </c>
      <c r="P694" s="25">
        <f t="shared" si="526"/>
        <v>22924.835205236312</v>
      </c>
      <c r="Q694" s="25">
        <f t="array" aca="1" ref="Q694" ca="1">INDEX('Isaac 401k'!L:L,MATCH('Retirement Calculator'!A694,'Isaac 401k'!N:N,0),0)</f>
        <v>8529333.6809729971</v>
      </c>
      <c r="R694" s="25">
        <f t="array" aca="1" ref="R694" ca="1">INDEX('Lorri 401b'!L:L,MATCH('Retirement Calculator'!A694,'Lorri 401b'!N:N,0),0)</f>
        <v>8092537.3351734476</v>
      </c>
      <c r="S694" s="25">
        <f t="shared" ca="1" si="527"/>
        <v>16621871.016146444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6404.7404596389215</v>
      </c>
      <c r="K695" s="25">
        <f t="shared" si="524"/>
        <v>16520.094745597391</v>
      </c>
      <c r="L695" s="25"/>
      <c r="N695" s="25">
        <f>'Combined Retirement'!$C$18/12</f>
        <v>33932.660666666663</v>
      </c>
      <c r="O695" s="25">
        <f t="shared" si="525"/>
        <v>11007.82546143035</v>
      </c>
      <c r="P695" s="25">
        <f t="shared" si="526"/>
        <v>22924.835205236312</v>
      </c>
      <c r="Q695" s="25">
        <f t="array" aca="1" ref="Q695" ca="1">INDEX('Isaac 401k'!L:L,MATCH('Retirement Calculator'!A695,'Isaac 401k'!N:N,0),0)</f>
        <v>8558441.1444321629</v>
      </c>
      <c r="R695" s="25">
        <f t="array" aca="1" ref="R695" ca="1">INDEX('Lorri 401b'!L:L,MATCH('Retirement Calculator'!A695,'Lorri 401b'!N:N,0),0)</f>
        <v>8109667.3122629663</v>
      </c>
      <c r="S695" s="25">
        <f t="shared" ca="1" si="527"/>
        <v>16668108.456695128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6404.7404596389215</v>
      </c>
      <c r="K696" s="25">
        <f t="shared" si="524"/>
        <v>16520.094745597391</v>
      </c>
      <c r="L696" s="25"/>
      <c r="N696" s="25">
        <f>'Combined Retirement'!$C$18/12</f>
        <v>33932.660666666663</v>
      </c>
      <c r="O696" s="25">
        <f t="shared" si="525"/>
        <v>11007.82546143035</v>
      </c>
      <c r="P696" s="25">
        <f t="shared" si="526"/>
        <v>22924.835205236312</v>
      </c>
      <c r="Q696" s="25">
        <f t="array" aca="1" ref="Q696" ca="1">INDEX('Isaac 401k'!L:L,MATCH('Retirement Calculator'!A696,'Isaac 401k'!N:N,0),0)</f>
        <v>8587669.888989076</v>
      </c>
      <c r="R696" s="25">
        <f t="array" aca="1" ref="R696" ca="1">INDEX('Lorri 401b'!L:L,MATCH('Retirement Calculator'!A696,'Lorri 401b'!N:N,0),0)</f>
        <v>8126868.6642570244</v>
      </c>
      <c r="S696" s="25">
        <f t="shared" ca="1" si="527"/>
        <v>16714538.5532461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6404.7404596389215</v>
      </c>
      <c r="K697" s="25">
        <f t="shared" si="524"/>
        <v>16520.094745597391</v>
      </c>
      <c r="L697" s="25"/>
      <c r="N697" s="25">
        <f>'Combined Retirement'!$C$18/12</f>
        <v>33932.660666666663</v>
      </c>
      <c r="O697" s="25">
        <f t="shared" si="525"/>
        <v>11007.82546143035</v>
      </c>
      <c r="P697" s="25">
        <f t="shared" si="526"/>
        <v>22924.835205236312</v>
      </c>
      <c r="Q697" s="25">
        <f t="array" aca="1" ref="Q697" ca="1">INDEX('Isaac 401k'!L:L,MATCH('Retirement Calculator'!A697,'Isaac 401k'!N:N,0),0)</f>
        <v>8617020.4199816417</v>
      </c>
      <c r="R697" s="25">
        <f t="array" aca="1" ref="R697" ca="1">INDEX('Lorri 401b'!L:L,MATCH('Retirement Calculator'!A697,'Lorri 401b'!N:N,0),0)</f>
        <v>8144141.6885510571</v>
      </c>
      <c r="S697" s="25">
        <f t="shared" ca="1" si="527"/>
        <v>16761162.108532699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6404.7404596389215</v>
      </c>
      <c r="K698" s="25">
        <f t="shared" si="524"/>
        <v>16520.094745597391</v>
      </c>
      <c r="L698" s="25"/>
      <c r="N698" s="25">
        <f>'Combined Retirement'!$C$18/12</f>
        <v>33932.660666666663</v>
      </c>
      <c r="O698" s="25">
        <f t="shared" si="525"/>
        <v>11007.82546143035</v>
      </c>
      <c r="P698" s="25">
        <f t="shared" si="526"/>
        <v>22924.835205236312</v>
      </c>
      <c r="Q698" s="25">
        <f t="array" aca="1" ref="Q698" ca="1">INDEX('Isaac 401k'!L:L,MATCH('Retirement Calculator'!A698,'Isaac 401k'!N:N,0),0)</f>
        <v>8646493.2448533438</v>
      </c>
      <c r="R698" s="25">
        <f t="array" aca="1" ref="R698" ca="1">INDEX('Lorri 401b'!L:L,MATCH('Retirement Calculator'!A698,'Lorri 401b'!N:N,0),0)</f>
        <v>8161486.6837796485</v>
      </c>
      <c r="S698" s="25">
        <f t="shared" ca="1" si="527"/>
        <v>16807979.928632993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6404.7404596389215</v>
      </c>
      <c r="K699" s="25">
        <f t="shared" si="524"/>
        <v>16520.094745597391</v>
      </c>
      <c r="L699" s="25"/>
      <c r="N699" s="25">
        <f>'Combined Retirement'!$C$18/12</f>
        <v>33932.660666666663</v>
      </c>
      <c r="O699" s="25">
        <f t="shared" si="525"/>
        <v>11007.82546143035</v>
      </c>
      <c r="P699" s="25">
        <f t="shared" si="526"/>
        <v>22924.835205236312</v>
      </c>
      <c r="Q699" s="25">
        <f t="array" aca="1" ref="Q699" ca="1">INDEX('Isaac 401k'!L:L,MATCH('Retirement Calculator'!A699,'Isaac 401k'!N:N,0),0)</f>
        <v>8676088.8731620107</v>
      </c>
      <c r="R699" s="25">
        <f t="array" aca="1" ref="R699" ca="1">INDEX('Lorri 401b'!L:L,MATCH('Retirement Calculator'!A699,'Lorri 401b'!N:N,0),0)</f>
        <v>8178903.9498216929</v>
      </c>
      <c r="S699" s="25">
        <f t="shared" ca="1" si="527"/>
        <v>16854992.822983705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6404.7404596389215</v>
      </c>
      <c r="K700" s="25">
        <f t="shared" si="524"/>
        <v>16520.094745597391</v>
      </c>
      <c r="L700" s="25"/>
      <c r="N700" s="25">
        <f>'Combined Retirement'!$C$18/12</f>
        <v>33932.660666666663</v>
      </c>
      <c r="O700" s="25">
        <f t="shared" si="525"/>
        <v>11007.82546143035</v>
      </c>
      <c r="P700" s="25">
        <f t="shared" si="526"/>
        <v>22924.835205236312</v>
      </c>
      <c r="Q700" s="25">
        <f t="array" aca="1" ref="Q700" ca="1">INDEX('Isaac 401k'!L:L,MATCH('Retirement Calculator'!A700,'Isaac 401k'!N:N,0),0)</f>
        <v>8705807.8165886309</v>
      </c>
      <c r="R700" s="25">
        <f t="array" aca="1" ref="R700" ca="1">INDEX('Lorri 401b'!L:L,MATCH('Retirement Calculator'!A700,'Lorri 401b'!N:N,0),0)</f>
        <v>8196393.7878055787</v>
      </c>
      <c r="S700" s="25">
        <f t="shared" ca="1" si="527"/>
        <v>16902201.604394209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6404.7404596389215</v>
      </c>
      <c r="K701" s="25">
        <f t="shared" si="524"/>
        <v>16520.094745597391</v>
      </c>
      <c r="L701" s="25"/>
      <c r="N701" s="25">
        <f>'Combined Retirement'!$C$18/12</f>
        <v>33932.660666666663</v>
      </c>
      <c r="O701" s="25">
        <f t="shared" si="525"/>
        <v>11007.82546143035</v>
      </c>
      <c r="P701" s="25">
        <f t="shared" si="526"/>
        <v>22924.835205236312</v>
      </c>
      <c r="Q701" s="25">
        <f t="array" aca="1" ref="Q701" ca="1">INDEX('Isaac 401k'!L:L,MATCH('Retirement Calculator'!A701,'Isaac 401k'!N:N,0),0)</f>
        <v>8735650.5889461953</v>
      </c>
      <c r="R701" s="25">
        <f t="array" aca="1" ref="R701" ca="1">INDEX('Lorri 401b'!L:L,MATCH('Retirement Calculator'!A701,'Lorri 401b'!N:N,0),0)</f>
        <v>8213956.5001143971</v>
      </c>
      <c r="S701" s="25">
        <f t="shared" ca="1" si="527"/>
        <v>16949607.089060593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6404.7404596389215</v>
      </c>
      <c r="K702" s="25">
        <f t="shared" si="524"/>
        <v>16520.094745597391</v>
      </c>
      <c r="L702" s="25"/>
      <c r="N702" s="25">
        <f>'Combined Retirement'!$C$18/12</f>
        <v>33932.660666666663</v>
      </c>
      <c r="O702" s="25">
        <f t="shared" si="525"/>
        <v>11007.82546143035</v>
      </c>
      <c r="P702" s="25">
        <f t="shared" si="526"/>
        <v>22924.835205236312</v>
      </c>
      <c r="Q702" s="25">
        <f t="array" aca="1" ref="Q702" ca="1">INDEX('Isaac 401k'!L:L,MATCH('Retirement Calculator'!A702,'Isaac 401k'!N:N,0),0)</f>
        <v>8765617.7061885837</v>
      </c>
      <c r="R702" s="25">
        <f t="array" aca="1" ref="R702" ca="1">INDEX('Lorri 401b'!L:L,MATCH('Retirement Calculator'!A702,'Lorri 401b'!N:N,0),0)</f>
        <v>8231592.3903911691</v>
      </c>
      <c r="S702" s="25">
        <f t="shared" ca="1" si="527"/>
        <v>16997210.096579753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6404.7404596389215</v>
      </c>
      <c r="K703" s="25">
        <f t="shared" si="524"/>
        <v>16520.094745597391</v>
      </c>
      <c r="L703" s="25"/>
      <c r="N703" s="25">
        <f>'Combined Retirement'!$C$18/12</f>
        <v>33932.660666666663</v>
      </c>
      <c r="O703" s="25">
        <f t="shared" si="525"/>
        <v>11007.82546143035</v>
      </c>
      <c r="P703" s="25">
        <f t="shared" si="526"/>
        <v>22924.835205236312</v>
      </c>
      <c r="Q703" s="25">
        <f t="array" aca="1" ref="Q703" ca="1">INDEX('Isaac 401k'!L:L,MATCH('Retirement Calculator'!A703,'Isaac 401k'!N:N,0),0)</f>
        <v>8795709.6864194814</v>
      </c>
      <c r="R703" s="25">
        <f t="array" aca="1" ref="R703" ca="1">INDEX('Lorri 401b'!L:L,MATCH('Retirement Calculator'!A703,'Lorri 401b'!N:N,0),0)</f>
        <v>8249301.7635440947</v>
      </c>
      <c r="S703" s="25">
        <f t="shared" ca="1" si="527"/>
        <v>17045011.449963577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6404.7404596389215</v>
      </c>
      <c r="K704" s="25">
        <f t="shared" si="524"/>
        <v>16520.094745597391</v>
      </c>
      <c r="L704" s="25"/>
      <c r="N704" s="25">
        <f>'Combined Retirement'!$C$18/12</f>
        <v>33932.660666666663</v>
      </c>
      <c r="O704" s="25">
        <f t="shared" si="525"/>
        <v>11007.82546143035</v>
      </c>
      <c r="P704" s="25">
        <f t="shared" si="526"/>
        <v>22924.835205236312</v>
      </c>
      <c r="Q704" s="25">
        <f t="array" aca="1" ref="Q704" ca="1">INDEX('Isaac 401k'!L:L,MATCH('Retirement Calculator'!A704,'Isaac 401k'!N:N,0),0)</f>
        <v>8825927.049901342</v>
      </c>
      <c r="R704" s="25">
        <f t="array" aca="1" ref="R704" ca="1">INDEX('Lorri 401b'!L:L,MATCH('Retirement Calculator'!A704,'Lorri 401b'!N:N,0),0)</f>
        <v>8267084.9257518239</v>
      </c>
      <c r="S704" s="25">
        <f t="shared" ca="1" si="527"/>
        <v>17093011.975653164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6404.7404596389215</v>
      </c>
      <c r="K705" s="25">
        <f t="shared" si="524"/>
        <v>16520.094745597391</v>
      </c>
      <c r="L705" s="25"/>
      <c r="N705" s="25">
        <f>'Combined Retirement'!$C$18/12</f>
        <v>33932.660666666663</v>
      </c>
      <c r="O705" s="25">
        <f t="shared" si="525"/>
        <v>11007.82546143035</v>
      </c>
      <c r="P705" s="25">
        <f t="shared" si="526"/>
        <v>22924.835205236312</v>
      </c>
      <c r="Q705" s="25">
        <f t="array" aca="1" ref="Q705" ca="1">INDEX('Isaac 401k'!L:L,MATCH('Retirement Calculator'!A705,'Isaac 401k'!N:N,0),0)</f>
        <v>8856270.3190643769</v>
      </c>
      <c r="R705" s="25">
        <f t="array" aca="1" ref="R705" ca="1">INDEX('Lorri 401b'!L:L,MATCH('Retirement Calculator'!A705,'Lorri 401b'!N:N,0),0)</f>
        <v>8284942.1844687518</v>
      </c>
      <c r="S705" s="25">
        <f t="shared" ca="1" si="527"/>
        <v>17141212.503533129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6404.7404596389215</v>
      </c>
      <c r="K706" s="25">
        <f t="shared" si="524"/>
        <v>16520.094745597391</v>
      </c>
      <c r="L706" s="25"/>
      <c r="N706" s="25">
        <f>'Combined Retirement'!$C$18/12</f>
        <v>33932.660666666663</v>
      </c>
      <c r="O706" s="25">
        <f t="shared" si="525"/>
        <v>11007.82546143035</v>
      </c>
      <c r="P706" s="25">
        <f t="shared" si="526"/>
        <v>22924.835205236312</v>
      </c>
      <c r="Q706" s="25">
        <f t="array" aca="1" ref="Q706" ca="1">INDEX('Isaac 401k'!L:L,MATCH('Retirement Calculator'!A706,'Isaac 401k'!N:N,0),0)</f>
        <v>8886740.0185155906</v>
      </c>
      <c r="R706" s="25">
        <f t="array" aca="1" ref="R706" ca="1">INDEX('Lorri 401b'!L:L,MATCH('Retirement Calculator'!A706,'Lorri 401b'!N:N,0),0)</f>
        <v>8302873.8484303337</v>
      </c>
      <c r="S706" s="25">
        <f t="shared" ca="1" si="527"/>
        <v>17189613.866945922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6404.7404596389215</v>
      </c>
      <c r="K707" s="25">
        <f t="shared" si="524"/>
        <v>16520.094745597391</v>
      </c>
      <c r="L707" s="25"/>
      <c r="N707" s="25">
        <f>'Combined Retirement'!$C$18/12</f>
        <v>33932.660666666663</v>
      </c>
      <c r="O707" s="25">
        <f t="shared" si="525"/>
        <v>11007.82546143035</v>
      </c>
      <c r="P707" s="25">
        <f t="shared" si="526"/>
        <v>22924.835205236312</v>
      </c>
      <c r="Q707" s="25">
        <f t="array" aca="1" ref="Q707" ca="1">INDEX('Isaac 401k'!L:L,MATCH('Retirement Calculator'!A707,'Isaac 401k'!N:N,0),0)</f>
        <v>8917336.6750478502</v>
      </c>
      <c r="R707" s="25">
        <f t="array" aca="1" ref="R707" ca="1">INDEX('Lorri 401b'!L:L,MATCH('Retirement Calculator'!A707,'Lorri 401b'!N:N,0),0)</f>
        <v>8320880.2276584227</v>
      </c>
      <c r="S707" s="25">
        <f t="shared" ca="1" si="527"/>
        <v>17238216.902706273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6404.7404596389215</v>
      </c>
      <c r="K708" s="25">
        <f t="shared" si="524"/>
        <v>16520.094745597391</v>
      </c>
      <c r="L708" s="25"/>
      <c r="N708" s="25">
        <f>'Combined Retirement'!$C$18/12</f>
        <v>33932.660666666663</v>
      </c>
      <c r="O708" s="25">
        <f t="shared" si="525"/>
        <v>11007.82546143035</v>
      </c>
      <c r="P708" s="25">
        <f t="shared" si="526"/>
        <v>22924.835205236312</v>
      </c>
      <c r="Q708" s="25">
        <f t="array" aca="1" ref="Q708" ca="1">INDEX('Isaac 401k'!L:L,MATCH('Retirement Calculator'!A708,'Isaac 401k'!N:N,0),0)</f>
        <v>8948060.8176489957</v>
      </c>
      <c r="R708" s="25">
        <f t="array" aca="1" ref="R708" ca="1">INDEX('Lorri 401b'!L:L,MATCH('Retirement Calculator'!A708,'Lorri 401b'!N:N,0),0)</f>
        <v>8338961.6334666284</v>
      </c>
      <c r="S708" s="25">
        <f t="shared" ca="1" si="527"/>
        <v>17287022.451115623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6404.7404596389215</v>
      </c>
      <c r="K709" s="25">
        <f t="shared" si="524"/>
        <v>16520.094745597391</v>
      </c>
      <c r="L709" s="25"/>
      <c r="N709" s="25">
        <f>'Combined Retirement'!$C$18/12</f>
        <v>33932.660666666663</v>
      </c>
      <c r="O709" s="25">
        <f t="shared" si="525"/>
        <v>11007.82546143035</v>
      </c>
      <c r="P709" s="25">
        <f t="shared" si="526"/>
        <v>22924.835205236312</v>
      </c>
      <c r="Q709" s="25">
        <f t="array" aca="1" ref="Q709" ca="1">INDEX('Isaac 401k'!L:L,MATCH('Retirement Calculator'!A709,'Isaac 401k'!N:N,0),0)</f>
        <v>8978912.9775109775</v>
      </c>
      <c r="R709" s="25">
        <f t="array" aca="1" ref="R709" ca="1">INDEX('Lorri 401b'!L:L,MATCH('Retirement Calculator'!A709,'Lorri 401b'!N:N,0),0)</f>
        <v>8357118.3784657018</v>
      </c>
      <c r="S709" s="25">
        <f t="shared" ca="1" si="527"/>
        <v>17336031.355976678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6404.7404596389215</v>
      </c>
      <c r="K710" s="25">
        <f t="shared" si="524"/>
        <v>16520.094745597391</v>
      </c>
      <c r="L710" s="25"/>
      <c r="N710" s="25">
        <f>'Combined Retirement'!$C$18/12</f>
        <v>33932.660666666663</v>
      </c>
      <c r="O710" s="25">
        <f t="shared" si="525"/>
        <v>11007.82546143035</v>
      </c>
      <c r="P710" s="25">
        <f t="shared" si="526"/>
        <v>22924.835205236312</v>
      </c>
      <c r="Q710" s="25">
        <f t="array" aca="1" ref="Q710" ca="1">INDEX('Isaac 401k'!L:L,MATCH('Retirement Calculator'!A710,'Isaac 401k'!N:N,0),0)</f>
        <v>9009893.6880390514</v>
      </c>
      <c r="R710" s="25">
        <f t="array" aca="1" ref="R710" ca="1">INDEX('Lorri 401b'!L:L,MATCH('Retirement Calculator'!A710,'Lorri 401b'!N:N,0),0)</f>
        <v>8375350.776568938</v>
      </c>
      <c r="S710" s="25">
        <f t="shared" ca="1" si="527"/>
        <v>17385244.464607991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6404.7404596389215</v>
      </c>
      <c r="K711" s="25">
        <f t="shared" si="524"/>
        <v>16520.094745597391</v>
      </c>
      <c r="L711" s="25"/>
      <c r="N711" s="25">
        <f>'Combined Retirement'!$C$18/12</f>
        <v>33932.660666666663</v>
      </c>
      <c r="O711" s="25">
        <f t="shared" si="525"/>
        <v>11007.82546143035</v>
      </c>
      <c r="P711" s="25">
        <f t="shared" si="526"/>
        <v>22924.835205236312</v>
      </c>
      <c r="Q711" s="25">
        <f t="array" aca="1" ref="Q711" ca="1">INDEX('Isaac 401k'!L:L,MATCH('Retirement Calculator'!A711,'Isaac 401k'!N:N,0),0)</f>
        <v>9041003.4848609921</v>
      </c>
      <c r="R711" s="25">
        <f t="array" aca="1" ref="R711" ca="1">INDEX('Lorri 401b'!L:L,MATCH('Retirement Calculator'!A711,'Lorri 401b'!N:N,0),0)</f>
        <v>8393659.1429976039</v>
      </c>
      <c r="S711" s="25">
        <f t="shared" ca="1" si="527"/>
        <v>17434662.627858594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6404.7404596389215</v>
      </c>
      <c r="K712" s="25">
        <f t="shared" si="524"/>
        <v>16520.094745597391</v>
      </c>
      <c r="L712" s="25"/>
      <c r="N712" s="25">
        <f>'Combined Retirement'!$C$18/12</f>
        <v>33932.660666666663</v>
      </c>
      <c r="O712" s="25">
        <f t="shared" si="525"/>
        <v>11007.82546143035</v>
      </c>
      <c r="P712" s="25">
        <f t="shared" si="526"/>
        <v>22924.835205236312</v>
      </c>
      <c r="Q712" s="25">
        <f t="array" aca="1" ref="Q712" ca="1">INDEX('Isaac 401k'!L:L,MATCH('Retirement Calculator'!A712,'Isaac 401k'!N:N,0),0)</f>
        <v>9072242.9058363587</v>
      </c>
      <c r="R712" s="25">
        <f t="array" aca="1" ref="R712" ca="1">INDEX('Lorri 401b'!L:L,MATCH('Retirement Calculator'!A712,'Lorri 401b'!N:N,0),0)</f>
        <v>8412043.7942863889</v>
      </c>
      <c r="S712" s="25">
        <f t="shared" ca="1" si="527"/>
        <v>17484286.700122748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6404.7404596389215</v>
      </c>
      <c r="K713" s="25">
        <f t="shared" si="524"/>
        <v>16520.094745597391</v>
      </c>
      <c r="L713" s="25"/>
      <c r="N713" s="25">
        <f>'Combined Retirement'!$C$18/12</f>
        <v>33932.660666666663</v>
      </c>
      <c r="O713" s="25">
        <f t="shared" si="525"/>
        <v>11007.82546143035</v>
      </c>
      <c r="P713" s="25">
        <f t="shared" si="526"/>
        <v>22924.835205236312</v>
      </c>
      <c r="Q713" s="25">
        <f t="array" aca="1" ref="Q713" ca="1">INDEX('Isaac 401k'!L:L,MATCH('Retirement Calculator'!A713,'Isaac 401k'!N:N,0),0)</f>
        <v>9103612.491065789</v>
      </c>
      <c r="R713" s="25">
        <f t="array" aca="1" ref="R713" ca="1">INDEX('Lorri 401b'!L:L,MATCH('Retirement Calculator'!A713,'Lorri 401b'!N:N,0),0)</f>
        <v>8430505.0482888781</v>
      </c>
      <c r="S713" s="25">
        <f t="shared" ca="1" si="527"/>
        <v>17534117.539354667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6404.7404596389215</v>
      </c>
      <c r="K714" s="25">
        <f t="shared" si="524"/>
        <v>16520.094745597391</v>
      </c>
      <c r="L714" s="25"/>
      <c r="N714" s="25">
        <f>'Combined Retirement'!$C$18/12</f>
        <v>33932.660666666663</v>
      </c>
      <c r="O714" s="25">
        <f t="shared" si="525"/>
        <v>11007.82546143035</v>
      </c>
      <c r="P714" s="25">
        <f t="shared" si="526"/>
        <v>22924.835205236312</v>
      </c>
      <c r="Q714" s="25">
        <f t="array" aca="1" ref="Q714" ca="1">INDEX('Isaac 401k'!L:L,MATCH('Retirement Calculator'!A714,'Isaac 401k'!N:N,0),0)</f>
        <v>9135112.7829003409</v>
      </c>
      <c r="R714" s="25">
        <f t="array" aca="1" ref="R714" ca="1">INDEX('Lorri 401b'!L:L,MATCH('Retirement Calculator'!A714,'Lorri 401b'!N:N,0),0)</f>
        <v>8449043.2241830453</v>
      </c>
      <c r="S714" s="25">
        <f t="shared" ca="1" si="527"/>
        <v>17584156.007083386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6404.7404596389215</v>
      </c>
      <c r="K715" s="25">
        <f t="shared" si="524"/>
        <v>16520.094745597391</v>
      </c>
      <c r="L715" s="25"/>
      <c r="N715" s="25">
        <f>'Combined Retirement'!$C$18/12</f>
        <v>33932.660666666663</v>
      </c>
      <c r="O715" s="25">
        <f t="shared" si="525"/>
        <v>11007.82546143035</v>
      </c>
      <c r="P715" s="25">
        <f t="shared" si="526"/>
        <v>22924.835205236312</v>
      </c>
      <c r="Q715" s="25">
        <f t="array" aca="1" ref="Q715" ca="1">INDEX('Isaac 401k'!L:L,MATCH('Retirement Calculator'!A715,'Isaac 401k'!N:N,0),0)</f>
        <v>9166744.3259508703</v>
      </c>
      <c r="R715" s="25">
        <f t="array" aca="1" ref="R715" ca="1">INDEX('Lorri 401b'!L:L,MATCH('Retirement Calculator'!A715,'Lorri 401b'!N:N,0),0)</f>
        <v>8467658.642476771</v>
      </c>
      <c r="S715" s="25">
        <f t="shared" ca="1" si="527"/>
        <v>17634402.968427643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6404.7404596389215</v>
      </c>
      <c r="K716" s="25">
        <f t="shared" si="524"/>
        <v>16520.094745597391</v>
      </c>
      <c r="L716" s="25"/>
      <c r="N716" s="25">
        <f>'Combined Retirement'!$C$18/12</f>
        <v>33932.660666666663</v>
      </c>
      <c r="O716" s="25">
        <f t="shared" si="525"/>
        <v>11007.82546143035</v>
      </c>
      <c r="P716" s="25">
        <f t="shared" si="526"/>
        <v>22924.835205236312</v>
      </c>
      <c r="Q716" s="25">
        <f t="array" aca="1" ref="Q716" ca="1">INDEX('Isaac 401k'!L:L,MATCH('Retirement Calculator'!A716,'Isaac 401k'!N:N,0),0)</f>
        <v>9198507.6670974437</v>
      </c>
      <c r="R716" s="25">
        <f t="array" aca="1" ref="R716" ca="1">INDEX('Lorri 401b'!L:L,MATCH('Retirement Calculator'!A716,'Lorri 401b'!N:N,0),0)</f>
        <v>8486351.6250133868</v>
      </c>
      <c r="S716" s="25">
        <f t="shared" ca="1" si="527"/>
        <v>17684859.292110831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6404.7404596389215</v>
      </c>
      <c r="K717" s="25">
        <f t="shared" si="524"/>
        <v>16520.094745597391</v>
      </c>
      <c r="L717" s="25"/>
      <c r="N717" s="25">
        <f>'Combined Retirement'!$C$18/12</f>
        <v>33932.660666666663</v>
      </c>
      <c r="O717" s="25">
        <f t="shared" si="525"/>
        <v>11007.82546143035</v>
      </c>
      <c r="P717" s="25">
        <f t="shared" si="526"/>
        <v>22924.835205236312</v>
      </c>
      <c r="Q717" s="25">
        <f t="array" aca="1" ref="Q717" ca="1">INDEX('Isaac 401k'!L:L,MATCH('Retirement Calculator'!A717,'Isaac 401k'!N:N,0),0)</f>
        <v>9230403.3554987945</v>
      </c>
      <c r="R717" s="25">
        <f t="array" aca="1" ref="R717" ca="1">INDEX('Lorri 401b'!L:L,MATCH('Retirement Calculator'!A717,'Lorri 401b'!N:N,0),0)</f>
        <v>8505122.4949772395</v>
      </c>
      <c r="S717" s="25">
        <f t="shared" ca="1" si="527"/>
        <v>17735525.850476034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6404.7404596389215</v>
      </c>
      <c r="K718" s="25">
        <f t="shared" si="524"/>
        <v>16520.094745597391</v>
      </c>
      <c r="L718" s="25"/>
      <c r="N718" s="25">
        <f>'Combined Retirement'!$C$18/12</f>
        <v>33932.660666666663</v>
      </c>
      <c r="O718" s="25">
        <f t="shared" si="525"/>
        <v>11007.82546143035</v>
      </c>
      <c r="P718" s="25">
        <f t="shared" si="526"/>
        <v>22924.835205236312</v>
      </c>
      <c r="Q718" s="25">
        <f t="array" aca="1" ref="Q718" ca="1">INDEX('Isaac 401k'!L:L,MATCH('Retirement Calculator'!A718,'Isaac 401k'!N:N,0),0)</f>
        <v>9262431.9426018186</v>
      </c>
      <c r="R718" s="25">
        <f t="array" aca="1" ref="R718" ca="1">INDEX('Lorri 401b'!L:L,MATCH('Retirement Calculator'!A718,'Lorri 401b'!N:N,0),0)</f>
        <v>8523971.5768992752</v>
      </c>
      <c r="S718" s="25">
        <f t="shared" ca="1" si="527"/>
        <v>17786403.519501094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6404.7404596389215</v>
      </c>
      <c r="K719" s="25">
        <f t="shared" si="524"/>
        <v>16520.094745597391</v>
      </c>
      <c r="L719" s="25"/>
      <c r="N719" s="25">
        <f>'Combined Retirement'!$C$18/12</f>
        <v>33932.660666666663</v>
      </c>
      <c r="O719" s="25">
        <f t="shared" si="525"/>
        <v>11007.82546143035</v>
      </c>
      <c r="P719" s="25">
        <f t="shared" si="526"/>
        <v>22924.835205236312</v>
      </c>
      <c r="Q719" s="25">
        <f t="array" aca="1" ref="Q719" ca="1">INDEX('Isaac 401k'!L:L,MATCH('Retirement Calculator'!A719,'Isaac 401k'!N:N,0),0)</f>
        <v>9294593.9821511041</v>
      </c>
      <c r="R719" s="25">
        <f t="array" aca="1" ref="R719" ca="1">INDEX('Lorri 401b'!L:L,MATCH('Retirement Calculator'!A719,'Lorri 401b'!N:N,0),0)</f>
        <v>8542899.1966626514</v>
      </c>
      <c r="S719" s="25">
        <f t="shared" ca="1" si="527"/>
        <v>17837493.178813756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6404.7404596389215</v>
      </c>
      <c r="K720" s="25">
        <f t="shared" si="524"/>
        <v>16520.094745597391</v>
      </c>
      <c r="L720" s="25"/>
      <c r="N720" s="25">
        <f>'Combined Retirement'!$C$18/12</f>
        <v>33932.660666666663</v>
      </c>
      <c r="O720" s="25">
        <f t="shared" si="525"/>
        <v>11007.82546143035</v>
      </c>
      <c r="P720" s="25">
        <f t="shared" si="526"/>
        <v>22924.835205236312</v>
      </c>
      <c r="Q720" s="25">
        <f t="array" aca="1" ref="Q720" ca="1">INDEX('Isaac 401k'!L:L,MATCH('Retirement Calculator'!A720,'Isaac 401k'!N:N,0),0)</f>
        <v>9326890.0301985126</v>
      </c>
      <c r="R720" s="25">
        <f t="array" aca="1" ref="R720" ca="1">INDEX('Lorri 401b'!L:L,MATCH('Retirement Calculator'!A720,'Lorri 401b'!N:N,0),0)</f>
        <v>8561905.6815083753</v>
      </c>
      <c r="S720" s="25">
        <f t="shared" ca="1" si="527"/>
        <v>17888795.711706888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6404.7404596389215</v>
      </c>
      <c r="K721" s="25">
        <f t="shared" si="524"/>
        <v>16520.094745597391</v>
      </c>
      <c r="L721" s="25"/>
      <c r="N721" s="25">
        <f>'Combined Retirement'!$C$18/12</f>
        <v>33932.660666666663</v>
      </c>
      <c r="O721" s="25">
        <f t="shared" si="525"/>
        <v>11007.82546143035</v>
      </c>
      <c r="P721" s="25">
        <f t="shared" si="526"/>
        <v>22924.835205236312</v>
      </c>
      <c r="Q721" s="25">
        <f t="array" aca="1" ref="Q721" ca="1">INDEX('Isaac 401k'!L:L,MATCH('Retirement Calculator'!A721,'Isaac 401k'!N:N,0),0)</f>
        <v>9359320.6451127846</v>
      </c>
      <c r="R721" s="25">
        <f t="array" aca="1" ref="R721" ca="1">INDEX('Lorri 401b'!L:L,MATCH('Retirement Calculator'!A721,'Lorri 401b'!N:N,0),0)</f>
        <v>8580991.3600409571</v>
      </c>
      <c r="S721" s="25">
        <f t="shared" ca="1" si="527"/>
        <v>17940312.005153742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6404.7404596389215</v>
      </c>
      <c r="K722" s="25">
        <f t="shared" si="524"/>
        <v>16520.094745597391</v>
      </c>
      <c r="L722" s="25"/>
      <c r="N722" s="25">
        <f>'Combined Retirement'!$C$18/12</f>
        <v>33932.660666666663</v>
      </c>
      <c r="O722" s="25">
        <f t="shared" si="525"/>
        <v>11007.82546143035</v>
      </c>
      <c r="P722" s="25">
        <f t="shared" si="526"/>
        <v>22924.835205236312</v>
      </c>
      <c r="Q722" s="25">
        <f t="array" aca="1" ref="Q722" ca="1">INDEX('Isaac 401k'!L:L,MATCH('Retirement Calculator'!A722,'Isaac 401k'!N:N,0),0)</f>
        <v>9391886.3875891995</v>
      </c>
      <c r="R722" s="25">
        <f t="array" aca="1" ref="R722" ca="1">INDEX('Lorri 401b'!L:L,MATCH('Retirement Calculator'!A722,'Lorri 401b'!N:N,0),0)</f>
        <v>8600156.5622340906</v>
      </c>
      <c r="S722" s="25">
        <f t="shared" ca="1" si="527"/>
        <v>17992042.94982329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6404.7404596389215</v>
      </c>
      <c r="K723" s="25">
        <f t="shared" si="524"/>
        <v>16520.094745597391</v>
      </c>
      <c r="L723" s="25"/>
      <c r="N723" s="25">
        <f>'Combined Retirement'!$C$18/12</f>
        <v>33932.660666666663</v>
      </c>
      <c r="O723" s="25">
        <f t="shared" si="525"/>
        <v>11007.82546143035</v>
      </c>
      <c r="P723" s="25">
        <f t="shared" si="526"/>
        <v>22924.835205236312</v>
      </c>
      <c r="Q723" s="25">
        <f t="array" aca="1" ref="Q723" ca="1">INDEX('Isaac 401k'!L:L,MATCH('Retirement Calculator'!A723,'Isaac 401k'!N:N,0),0)</f>
        <v>9424587.8206592668</v>
      </c>
      <c r="R723" s="25">
        <f t="array" aca="1" ref="R723" ca="1">INDEX('Lorri 401b'!L:L,MATCH('Retirement Calculator'!A723,'Lorri 401b'!N:N,0),0)</f>
        <v>8619401.6194363628</v>
      </c>
      <c r="S723" s="25">
        <f t="shared" ca="1" si="527"/>
        <v>18043989.44009563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6404.7404596389215</v>
      </c>
      <c r="K724" s="25">
        <f t="shared" si="524"/>
        <v>16520.094745597391</v>
      </c>
      <c r="L724" s="25"/>
      <c r="N724" s="25">
        <f>'Combined Retirement'!$C$18/12</f>
        <v>33932.660666666663</v>
      </c>
      <c r="O724" s="25">
        <f t="shared" si="525"/>
        <v>11007.82546143035</v>
      </c>
      <c r="P724" s="25">
        <f t="shared" si="526"/>
        <v>22924.835205236312</v>
      </c>
      <c r="Q724" s="25">
        <f t="array" aca="1" ref="Q724" ca="1">INDEX('Isaac 401k'!L:L,MATCH('Retirement Calculator'!A724,'Isaac 401k'!N:N,0),0)</f>
        <v>9457425.5097004585</v>
      </c>
      <c r="R724" s="25">
        <f t="array" aca="1" ref="R724" ca="1">INDEX('Lorri 401b'!L:L,MATCH('Retirement Calculator'!A724,'Lorri 401b'!N:N,0),0)</f>
        <v>8638726.8643769771</v>
      </c>
      <c r="S724" s="25">
        <f t="shared" ca="1" si="527"/>
        <v>18096152.374077436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6404.7404596389215</v>
      </c>
      <c r="K725" s="25">
        <f t="shared" si="524"/>
        <v>16520.094745597391</v>
      </c>
      <c r="L725" s="25"/>
      <c r="N725" s="25">
        <f>'Combined Retirement'!$C$18/12</f>
        <v>33932.660666666663</v>
      </c>
      <c r="O725" s="25">
        <f t="shared" si="525"/>
        <v>11007.82546143035</v>
      </c>
      <c r="P725" s="25">
        <f t="shared" si="526"/>
        <v>22924.835205236312</v>
      </c>
      <c r="Q725" s="25">
        <f t="array" aca="1" ref="Q725" ca="1">INDEX('Isaac 401k'!L:L,MATCH('Retirement Calculator'!A725,'Isaac 401k'!N:N,0),0)</f>
        <v>9490400.0224459898</v>
      </c>
      <c r="R725" s="25">
        <f t="array" aca="1" ref="R725" ca="1">INDEX('Lorri 401b'!L:L,MATCH('Retirement Calculator'!A725,'Lorri 401b'!N:N,0),0)</f>
        <v>8658132.6311715115</v>
      </c>
      <c r="S725" s="25">
        <f t="shared" ca="1" si="527"/>
        <v>18148532.653617501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6404.7404596389215</v>
      </c>
      <c r="K726" s="25">
        <f t="shared" si="524"/>
        <v>16520.094745597391</v>
      </c>
      <c r="L726" s="25"/>
      <c r="N726" s="25">
        <f>'Combined Retirement'!$C$18/12</f>
        <v>33932.660666666663</v>
      </c>
      <c r="O726" s="25">
        <f t="shared" si="525"/>
        <v>11007.82546143035</v>
      </c>
      <c r="P726" s="25">
        <f t="shared" si="526"/>
        <v>22924.835205236312</v>
      </c>
      <c r="Q726" s="25">
        <f t="array" aca="1" ref="Q726" ca="1">INDEX('Isaac 401k'!L:L,MATCH('Retirement Calculator'!A726,'Isaac 401k'!N:N,0),0)</f>
        <v>9523511.9289946258</v>
      </c>
      <c r="R726" s="25">
        <f t="array" aca="1" ref="R726" ca="1">INDEX('Lorri 401b'!L:L,MATCH('Retirement Calculator'!A726,'Lorri 401b'!N:N,0),0)</f>
        <v>8677619.2553276885</v>
      </c>
      <c r="S726" s="25">
        <f t="shared" ca="1" si="527"/>
        <v>18201131.184322312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6404.7404596389215</v>
      </c>
      <c r="K727" s="25">
        <f t="shared" si="524"/>
        <v>16520.094745597391</v>
      </c>
      <c r="L727" s="25"/>
      <c r="N727" s="25">
        <f>'Combined Retirement'!$C$18/12</f>
        <v>33932.660666666663</v>
      </c>
      <c r="O727" s="25">
        <f t="shared" si="525"/>
        <v>11007.82546143035</v>
      </c>
      <c r="P727" s="25">
        <f t="shared" si="526"/>
        <v>22924.835205236312</v>
      </c>
      <c r="Q727" s="25">
        <f t="array" aca="1" ref="Q727" ca="1">INDEX('Isaac 401k'!L:L,MATCH('Retirement Calculator'!A727,'Isaac 401k'!N:N,0),0)</f>
        <v>9556761.8018205483</v>
      </c>
      <c r="R727" s="25">
        <f t="array" aca="1" ref="R727" ca="1">INDEX('Lorri 401b'!L:L,MATCH('Retirement Calculator'!A727,'Lorri 401b'!N:N,0),0)</f>
        <v>8697187.0737511832</v>
      </c>
      <c r="S727" s="25">
        <f t="shared" ca="1" si="527"/>
        <v>18253948.875571731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6404.7404596389215</v>
      </c>
      <c r="K728" s="25">
        <f t="shared" si="524"/>
        <v>16520.094745597391</v>
      </c>
      <c r="L728" s="25"/>
      <c r="N728" s="25">
        <f>'Combined Retirement'!$C$18/12</f>
        <v>33932.660666666663</v>
      </c>
      <c r="O728" s="25">
        <f t="shared" si="525"/>
        <v>11007.82546143035</v>
      </c>
      <c r="P728" s="25">
        <f t="shared" si="526"/>
        <v>22924.835205236312</v>
      </c>
      <c r="Q728" s="25">
        <f t="array" aca="1" ref="Q728" ca="1">INDEX('Isaac 401k'!L:L,MATCH('Retirement Calculator'!A728,'Isaac 401k'!N:N,0),0)</f>
        <v>9590150.2157832459</v>
      </c>
      <c r="R728" s="25">
        <f t="array" aca="1" ref="R728" ca="1">INDEX('Lorri 401b'!L:L,MATCH('Retirement Calculator'!A728,'Lorri 401b'!N:N,0),0)</f>
        <v>8716836.4247514438</v>
      </c>
      <c r="S728" s="25">
        <f t="shared" ca="1" si="527"/>
        <v>18306986.640534692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6404.7404596389215</v>
      </c>
      <c r="K729" s="25">
        <f t="shared" si="524"/>
        <v>16520.094745597391</v>
      </c>
      <c r="L729" s="25"/>
      <c r="N729" s="25">
        <f>'Combined Retirement'!$C$18/12</f>
        <v>33932.660666666663</v>
      </c>
      <c r="O729" s="25">
        <f t="shared" si="525"/>
        <v>11007.82546143035</v>
      </c>
      <c r="P729" s="25">
        <f t="shared" si="526"/>
        <v>22924.835205236312</v>
      </c>
      <c r="Q729" s="25">
        <f t="array" aca="1" ref="Q729" ca="1">INDEX('Isaac 401k'!L:L,MATCH('Retirement Calculator'!A729,'Isaac 401k'!N:N,0),0)</f>
        <v>9623677.7481374554</v>
      </c>
      <c r="R729" s="25">
        <f t="array" aca="1" ref="R729" ca="1">INDEX('Lorri 401b'!L:L,MATCH('Retirement Calculator'!A729,'Lorri 401b'!N:N,0),0)</f>
        <v>8736567.6480475385</v>
      </c>
      <c r="S729" s="25">
        <f t="shared" ca="1" si="527"/>
        <v>18360245.396184996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6404.7404596389215</v>
      </c>
      <c r="K730" s="25">
        <f t="shared" si="524"/>
        <v>16520.094745597391</v>
      </c>
      <c r="L730" s="25"/>
      <c r="N730" s="25">
        <f>'Combined Retirement'!$C$18/12</f>
        <v>33932.660666666663</v>
      </c>
      <c r="O730" s="25">
        <f t="shared" si="525"/>
        <v>11007.82546143035</v>
      </c>
      <c r="P730" s="25">
        <f t="shared" si="526"/>
        <v>22924.835205236312</v>
      </c>
      <c r="Q730" s="25">
        <f t="array" aca="1" ref="Q730" ca="1">INDEX('Isaac 401k'!L:L,MATCH('Retirement Calculator'!A730,'Isaac 401k'!N:N,0),0)</f>
        <v>9657344.97854314</v>
      </c>
      <c r="R730" s="25">
        <f t="array" aca="1" ref="R730" ca="1">INDEX('Lorri 401b'!L:L,MATCH('Retirement Calculator'!A730,'Lorri 401b'!N:N,0),0)</f>
        <v>8756381.0847740322</v>
      </c>
      <c r="S730" s="25">
        <f t="shared" ca="1" si="527"/>
        <v>18413726.063317172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6404.7404596389215</v>
      </c>
      <c r="K731" s="25">
        <f t="shared" si="524"/>
        <v>16520.094745597391</v>
      </c>
      <c r="L731" s="25"/>
      <c r="N731" s="25">
        <f>'Combined Retirement'!$C$18/12</f>
        <v>33932.660666666663</v>
      </c>
      <c r="O731" s="25">
        <f t="shared" si="525"/>
        <v>11007.82546143035</v>
      </c>
      <c r="P731" s="25">
        <f t="shared" si="526"/>
        <v>22924.835205236312</v>
      </c>
      <c r="Q731" s="25">
        <f t="array" aca="1" ref="Q731" ca="1">INDEX('Isaac 401k'!L:L,MATCH('Retirement Calculator'!A731,'Isaac 401k'!N:N,0),0)</f>
        <v>9691152.4890755154</v>
      </c>
      <c r="R731" s="25">
        <f t="array" aca="1" ref="R731" ca="1">INDEX('Lorri 401b'!L:L,MATCH('Retirement Calculator'!A731,'Lorri 401b'!N:N,0),0)</f>
        <v>8776277.0774868876</v>
      </c>
      <c r="S731" s="25">
        <f t="shared" ca="1" si="527"/>
        <v>18467429.566562403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6404.7404596389215</v>
      </c>
      <c r="K732" s="25">
        <f t="shared" si="524"/>
        <v>16520.094745597391</v>
      </c>
      <c r="L732" s="25"/>
      <c r="N732" s="25">
        <f>'Combined Retirement'!$C$18/12</f>
        <v>33932.660666666663</v>
      </c>
      <c r="O732" s="25">
        <f t="shared" si="525"/>
        <v>11007.82546143035</v>
      </c>
      <c r="P732" s="25">
        <f t="shared" si="526"/>
        <v>22924.835205236312</v>
      </c>
      <c r="Q732" s="25">
        <f t="array" aca="1" ref="Q732" ca="1">INDEX('Isaac 401k'!L:L,MATCH('Retirement Calculator'!A732,'Isaac 401k'!N:N,0),0)</f>
        <v>9725100.8642351087</v>
      </c>
      <c r="R732" s="25">
        <f t="array" aca="1" ref="R732" ca="1">INDEX('Lorri 401b'!L:L,MATCH('Retirement Calculator'!A732,'Lorri 401b'!N:N,0),0)</f>
        <v>8796255.9701693803</v>
      </c>
      <c r="S732" s="25">
        <f t="shared" ca="1" si="527"/>
        <v>18521356.834404491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6404.7404596389215</v>
      </c>
      <c r="K733" s="25">
        <f t="shared" si="524"/>
        <v>16520.094745597391</v>
      </c>
      <c r="L733" s="25"/>
      <c r="N733" s="25">
        <f>'Combined Retirement'!$C$18/12</f>
        <v>33932.660666666663</v>
      </c>
      <c r="O733" s="25">
        <f t="shared" si="525"/>
        <v>11007.82546143035</v>
      </c>
      <c r="P733" s="25">
        <f t="shared" si="526"/>
        <v>22924.835205236312</v>
      </c>
      <c r="Q733" s="25">
        <f t="array" aca="1" ref="Q733" ca="1">INDEX('Isaac 401k'!L:L,MATCH('Retirement Calculator'!A733,'Isaac 401k'!N:N,0),0)</f>
        <v>9759190.6909578666</v>
      </c>
      <c r="R733" s="25">
        <f t="array" aca="1" ref="R733" ca="1">INDEX('Lorri 401b'!L:L,MATCH('Retirement Calculator'!A733,'Lorri 401b'!N:N,0),0)</f>
        <v>8816318.1082380489</v>
      </c>
      <c r="S733" s="25">
        <f t="shared" ca="1" si="527"/>
        <v>18575508.799195915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6404.7404596389215</v>
      </c>
      <c r="K734" s="25">
        <f t="shared" si="524"/>
        <v>16520.094745597391</v>
      </c>
      <c r="L734" s="25"/>
      <c r="N734" s="25">
        <f>'Combined Retirement'!$C$18/12</f>
        <v>33932.660666666663</v>
      </c>
      <c r="O734" s="25">
        <f t="shared" si="525"/>
        <v>11007.82546143035</v>
      </c>
      <c r="P734" s="25">
        <f t="shared" si="526"/>
        <v>22924.835205236312</v>
      </c>
      <c r="Q734" s="25">
        <f t="array" aca="1" ref="Q734" ca="1">INDEX('Isaac 401k'!L:L,MATCH('Retirement Calculator'!A734,'Isaac 401k'!N:N,0),0)</f>
        <v>9793422.5586253032</v>
      </c>
      <c r="R734" s="25">
        <f t="array" aca="1" ref="R734" ca="1">INDEX('Lorri 401b'!L:L,MATCH('Retirement Calculator'!A734,'Lorri 401b'!N:N,0),0)</f>
        <v>8836463.8385486715</v>
      </c>
      <c r="S734" s="25">
        <f t="shared" ca="1" si="527"/>
        <v>18629886.397173975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6404.7404596389215</v>
      </c>
      <c r="K735" s="25">
        <f t="shared" si="524"/>
        <v>16520.094745597391</v>
      </c>
      <c r="L735" s="25"/>
      <c r="N735" s="25">
        <f>'Combined Retirement'!$C$18/12</f>
        <v>33932.660666666663</v>
      </c>
      <c r="O735" s="25">
        <f t="shared" si="525"/>
        <v>11007.82546143035</v>
      </c>
      <c r="P735" s="25">
        <f t="shared" si="526"/>
        <v>22924.835205236312</v>
      </c>
      <c r="Q735" s="25">
        <f t="array" aca="1" ref="Q735" ca="1">INDEX('Isaac 401k'!L:L,MATCH('Retirement Calculator'!A735,'Isaac 401k'!N:N,0),0)</f>
        <v>9827797.0590746868</v>
      </c>
      <c r="R735" s="25">
        <f t="array" aca="1" ref="R735" ca="1">INDEX('Lorri 401b'!L:L,MATCH('Retirement Calculator'!A735,'Lorri 401b'!N:N,0),0)</f>
        <v>8856693.5094022546</v>
      </c>
      <c r="S735" s="25">
        <f t="shared" ca="1" si="527"/>
        <v>18684490.568476941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6404.7404596389215</v>
      </c>
      <c r="K736" s="25">
        <f t="shared" si="524"/>
        <v>16520.094745597391</v>
      </c>
      <c r="L736" s="25"/>
      <c r="N736" s="25">
        <f>'Combined Retirement'!$C$18/12</f>
        <v>33932.660666666663</v>
      </c>
      <c r="O736" s="25">
        <f t="shared" si="525"/>
        <v>11007.82546143035</v>
      </c>
      <c r="P736" s="25">
        <f t="shared" si="526"/>
        <v>22924.835205236312</v>
      </c>
      <c r="Q736" s="25">
        <f t="array" aca="1" ref="Q736" ca="1">INDEX('Isaac 401k'!L:L,MATCH('Retirement Calculator'!A736,'Isaac 401k'!N:N,0),0)</f>
        <v>9862314.7866092771</v>
      </c>
      <c r="R736" s="25">
        <f t="array" aca="1" ref="R736" ca="1">INDEX('Lorri 401b'!L:L,MATCH('Retirement Calculator'!A736,'Lorri 401b'!N:N,0),0)</f>
        <v>8877007.4705510605</v>
      </c>
      <c r="S736" s="25">
        <f t="shared" ca="1" si="527"/>
        <v>18739322.257160336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6404.7404596389215</v>
      </c>
      <c r="K737" s="25">
        <f t="shared" si="524"/>
        <v>16520.094745597391</v>
      </c>
      <c r="L737" s="25"/>
      <c r="N737" s="25">
        <f>'Combined Retirement'!$C$18/12</f>
        <v>33932.660666666663</v>
      </c>
      <c r="O737" s="25">
        <f t="shared" si="525"/>
        <v>11007.82546143035</v>
      </c>
      <c r="P737" s="25">
        <f t="shared" si="526"/>
        <v>22924.835205236312</v>
      </c>
      <c r="Q737" s="25">
        <f t="array" aca="1" ref="Q737" ca="1">INDEX('Isaac 401k'!L:L,MATCH('Retirement Calculator'!A737,'Isaac 401k'!N:N,0),0)</f>
        <v>9896976.3380085938</v>
      </c>
      <c r="R737" s="25">
        <f t="array" aca="1" ref="R737" ca="1">INDEX('Lorri 401b'!L:L,MATCH('Retirement Calculator'!A737,'Lorri 401b'!N:N,0),0)</f>
        <v>8897406.0732046533</v>
      </c>
      <c r="S737" s="25">
        <f t="shared" ca="1" si="527"/>
        <v>18794382.411213249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6404.7404596389215</v>
      </c>
      <c r="K738" s="25">
        <f t="shared" si="524"/>
        <v>16520.094745597391</v>
      </c>
      <c r="L738" s="25"/>
      <c r="N738" s="25">
        <f>'Combined Retirement'!$C$18/12</f>
        <v>33932.660666666663</v>
      </c>
      <c r="O738" s="25">
        <f t="shared" si="525"/>
        <v>11007.82546143035</v>
      </c>
      <c r="P738" s="25">
        <f t="shared" si="526"/>
        <v>22924.835205236312</v>
      </c>
      <c r="Q738" s="25">
        <f t="array" aca="1" ref="Q738" ca="1">INDEX('Isaac 401k'!L:L,MATCH('Retirement Calculator'!A738,'Isaac 401k'!N:N,0),0)</f>
        <v>9931782.3125387412</v>
      </c>
      <c r="R738" s="25">
        <f t="array" aca="1" ref="R738" ca="1">INDEX('Lorri 401b'!L:L,MATCH('Retirement Calculator'!A738,'Lorri 401b'!N:N,0),0)</f>
        <v>8917889.6700359695</v>
      </c>
      <c r="S738" s="25">
        <f t="shared" ca="1" si="527"/>
        <v>18849671.982574709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6404.7404596389215</v>
      </c>
      <c r="K739" s="25">
        <f t="shared" si="524"/>
        <v>16520.094745597391</v>
      </c>
      <c r="L739" s="25"/>
      <c r="N739" s="25">
        <f>'Combined Retirement'!$C$18/12</f>
        <v>33932.660666666663</v>
      </c>
      <c r="O739" s="25">
        <f t="shared" si="525"/>
        <v>11007.82546143035</v>
      </c>
      <c r="P739" s="25">
        <f t="shared" si="526"/>
        <v>22924.835205236312</v>
      </c>
      <c r="Q739" s="25">
        <f t="array" aca="1" ref="Q739" ca="1">INDEX('Isaac 401k'!L:L,MATCH('Retirement Calculator'!A739,'Isaac 401k'!N:N,0),0)</f>
        <v>9966733.3119627647</v>
      </c>
      <c r="R739" s="25">
        <f t="array" aca="1" ref="R739" ca="1">INDEX('Lorri 401b'!L:L,MATCH('Retirement Calculator'!A739,'Lorri 401b'!N:N,0),0)</f>
        <v>8938458.6151874159</v>
      </c>
      <c r="S739" s="25">
        <f t="shared" ca="1" si="527"/>
        <v>18905191.927150182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6404.7404596389215</v>
      </c>
      <c r="K740" s="25">
        <f t="shared" si="524"/>
        <v>16520.094745597391</v>
      </c>
      <c r="L740" s="25"/>
      <c r="N740" s="25">
        <f>'Combined Retirement'!$C$18/12</f>
        <v>33932.660666666663</v>
      </c>
      <c r="O740" s="25">
        <f t="shared" si="525"/>
        <v>11007.82546143035</v>
      </c>
      <c r="P740" s="25">
        <f t="shared" si="526"/>
        <v>22924.835205236312</v>
      </c>
      <c r="Q740" s="25">
        <f t="array" aca="1" ref="Q740" ca="1">INDEX('Isaac 401k'!L:L,MATCH('Retirement Calculator'!A740,'Isaac 401k'!N:N,0),0)</f>
        <v>10001829.940551056</v>
      </c>
      <c r="R740" s="25">
        <f t="array" aca="1" ref="R740" ca="1">INDEX('Lorri 401b'!L:L,MATCH('Retirement Calculator'!A740,'Lorri 401b'!N:N,0),0)</f>
        <v>8959113.2642769925</v>
      </c>
      <c r="S740" s="25">
        <f t="shared" ca="1" si="527"/>
        <v>18960943.204828046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6404.7404596389215</v>
      </c>
      <c r="K741" s="25">
        <f t="shared" si="524"/>
        <v>16520.094745597391</v>
      </c>
      <c r="L741" s="25"/>
      <c r="N741" s="25">
        <f>'Combined Retirement'!$C$18/12</f>
        <v>33932.660666666663</v>
      </c>
      <c r="O741" s="25">
        <f t="shared" si="525"/>
        <v>11007.82546143035</v>
      </c>
      <c r="P741" s="25">
        <f t="shared" si="526"/>
        <v>22924.835205236312</v>
      </c>
      <c r="Q741" s="25">
        <f t="array" aca="1" ref="Q741" ca="1">INDEX('Isaac 401k'!L:L,MATCH('Retirement Calculator'!A741,'Isaac 401k'!N:N,0),0)</f>
        <v>10037072.805091796</v>
      </c>
      <c r="R741" s="25">
        <f t="array" aca="1" ref="R741" ca="1">INDEX('Lorri 401b'!L:L,MATCH('Retirement Calculator'!A741,'Lorri 401b'!N:N,0),0)</f>
        <v>8979853.9744044431</v>
      </c>
      <c r="S741" s="25">
        <f t="shared" ca="1" si="527"/>
        <v>19016926.779496238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6404.7404596389215</v>
      </c>
      <c r="K742" s="25">
        <f t="shared" si="524"/>
        <v>16520.094745597391</v>
      </c>
      <c r="L742" s="25"/>
      <c r="N742" s="25">
        <f>'Combined Retirement'!$C$18/12</f>
        <v>33932.660666666663</v>
      </c>
      <c r="O742" s="25">
        <f t="shared" si="525"/>
        <v>11007.82546143035</v>
      </c>
      <c r="P742" s="25">
        <f t="shared" si="526"/>
        <v>22924.835205236312</v>
      </c>
      <c r="Q742" s="25">
        <f t="array" aca="1" ref="Q742" ca="1">INDEX('Isaac 401k'!L:L,MATCH('Retirement Calculator'!A742,'Isaac 401k'!N:N,0),0)</f>
        <v>10072462.514901457</v>
      </c>
      <c r="R742" s="25">
        <f t="array" aca="1" ref="R742" ca="1">INDEX('Lorri 401b'!L:L,MATCH('Retirement Calculator'!A742,'Lorri 401b'!N:N,0),0)</f>
        <v>9000681.1041574255</v>
      </c>
      <c r="S742" s="25">
        <f t="shared" ca="1" si="527"/>
        <v>19073143.619058885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6404.7404596389215</v>
      </c>
      <c r="K743" s="25">
        <f t="shared" si="524"/>
        <v>16520.094745597391</v>
      </c>
      <c r="L743" s="25"/>
      <c r="N743" s="25">
        <f>'Combined Retirement'!$C$18/12</f>
        <v>33932.660666666663</v>
      </c>
      <c r="O743" s="25">
        <f t="shared" si="525"/>
        <v>11007.82546143035</v>
      </c>
      <c r="P743" s="25">
        <f t="shared" si="526"/>
        <v>22924.835205236312</v>
      </c>
      <c r="Q743" s="25">
        <f t="array" aca="1" ref="Q743" ca="1">INDEX('Isaac 401k'!L:L,MATCH('Retirement Calculator'!A743,'Isaac 401k'!N:N,0),0)</f>
        <v>10107999.681835325</v>
      </c>
      <c r="R743" s="25">
        <f t="array" aca="1" ref="R743" ca="1">INDEX('Lorri 401b'!L:L,MATCH('Retirement Calculator'!A743,'Lorri 401b'!N:N,0),0)</f>
        <v>9021595.0136177111</v>
      </c>
      <c r="S743" s="25">
        <f t="shared" ca="1" si="527"/>
        <v>19129594.695453037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6404.7404596389215</v>
      </c>
      <c r="K744" s="25">
        <f t="shared" si="524"/>
        <v>16520.094745597391</v>
      </c>
      <c r="L744" s="25"/>
      <c r="N744" s="25">
        <f>'Combined Retirement'!$C$18/12</f>
        <v>33932.660666666663</v>
      </c>
      <c r="O744" s="25">
        <f t="shared" si="525"/>
        <v>11007.82546143035</v>
      </c>
      <c r="P744" s="25">
        <f t="shared" si="526"/>
        <v>22924.835205236312</v>
      </c>
      <c r="Q744" s="25">
        <f t="array" aca="1" ref="Q744" ca="1">INDEX('Isaac 401k'!L:L,MATCH('Retirement Calculator'!A744,'Isaac 401k'!N:N,0),0)</f>
        <v>10143684.920298085</v>
      </c>
      <c r="R744" s="25">
        <f t="array" aca="1" ref="R744" ca="1">INDEX('Lorri 401b'!L:L,MATCH('Retirement Calculator'!A744,'Lorri 401b'!N:N,0),0)</f>
        <v>9042596.0643674154</v>
      </c>
      <c r="S744" s="25">
        <f t="shared" ca="1" si="527"/>
        <v>19186280.984665498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6404.7404596389215</v>
      </c>
      <c r="K745" s="25">
        <f t="shared" si="524"/>
        <v>16520.094745597391</v>
      </c>
      <c r="L745" s="25"/>
      <c r="N745" s="25">
        <f>'Combined Retirement'!$C$18/12</f>
        <v>33932.660666666663</v>
      </c>
      <c r="O745" s="25">
        <f t="shared" si="525"/>
        <v>11007.82546143035</v>
      </c>
      <c r="P745" s="25">
        <f t="shared" si="526"/>
        <v>22924.835205236312</v>
      </c>
      <c r="Q745" s="25">
        <f t="array" aca="1" ref="Q745" ca="1">INDEX('Isaac 401k'!L:L,MATCH('Retirement Calculator'!A745,'Isaac 401k'!N:N,0),0)</f>
        <v>10179518.847254438</v>
      </c>
      <c r="R745" s="25">
        <f t="array" aca="1" ref="R745" ca="1">INDEX('Lorri 401b'!L:L,MATCH('Retirement Calculator'!A745,'Lorri 401b'!N:N,0),0)</f>
        <v>9063684.6194952428</v>
      </c>
      <c r="S745" s="25">
        <f t="shared" ca="1" si="527"/>
        <v>19243203.466749683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6404.7404596389215</v>
      </c>
      <c r="K746" s="25">
        <f t="shared" si="524"/>
        <v>16520.094745597391</v>
      </c>
      <c r="L746" s="25"/>
      <c r="N746" s="25">
        <f>'Combined Retirement'!$C$18/12</f>
        <v>33932.660666666663</v>
      </c>
      <c r="O746" s="25">
        <f t="shared" si="525"/>
        <v>11007.82546143035</v>
      </c>
      <c r="P746" s="25">
        <f t="shared" si="526"/>
        <v>22924.835205236312</v>
      </c>
      <c r="Q746" s="25">
        <f t="array" aca="1" ref="Q746" ca="1">INDEX('Isaac 401k'!L:L,MATCH('Retirement Calculator'!A746,'Isaac 401k'!N:N,0),0)</f>
        <v>10215502.082239777</v>
      </c>
      <c r="R746" s="25">
        <f t="array" aca="1" ref="R746" ca="1">INDEX('Lorri 401b'!L:L,MATCH('Retirement Calculator'!A746,'Lorri 401b'!N:N,0),0)</f>
        <v>9084861.0436027702</v>
      </c>
      <c r="S746" s="25">
        <f t="shared" ca="1" si="527"/>
        <v>19300363.125842549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6404.7404596389215</v>
      </c>
      <c r="K747" s="25">
        <f t="shared" si="524"/>
        <v>16520.094745597391</v>
      </c>
      <c r="L747" s="25"/>
      <c r="N747" s="25">
        <f>'Combined Retirement'!$C$18/12</f>
        <v>33932.660666666663</v>
      </c>
      <c r="O747" s="25">
        <f t="shared" si="525"/>
        <v>11007.82546143035</v>
      </c>
      <c r="P747" s="25">
        <f t="shared" si="526"/>
        <v>22924.835205236312</v>
      </c>
      <c r="Q747" s="25">
        <f t="array" aca="1" ref="Q747" ca="1">INDEX('Isaac 401k'!L:L,MATCH('Retirement Calculator'!A747,'Isaac 401k'!N:N,0),0)</f>
        <v>10251635.247370888</v>
      </c>
      <c r="R747" s="25">
        <f t="array" aca="1" ref="R747" ca="1">INDEX('Lorri 401b'!L:L,MATCH('Retirement Calculator'!A747,'Lorri 401b'!N:N,0),0)</f>
        <v>9106125.7028107457</v>
      </c>
      <c r="S747" s="25">
        <f t="shared" ca="1" si="527"/>
        <v>19357760.950181633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6404.7404596389215</v>
      </c>
      <c r="K748" s="25">
        <f t="shared" si="524"/>
        <v>16520.094745597391</v>
      </c>
      <c r="L748" s="25"/>
      <c r="N748" s="25">
        <f>'Combined Retirement'!$C$18/12</f>
        <v>33932.660666666663</v>
      </c>
      <c r="O748" s="25">
        <f t="shared" si="525"/>
        <v>11007.82546143035</v>
      </c>
      <c r="P748" s="25">
        <f t="shared" si="526"/>
        <v>22924.835205236312</v>
      </c>
      <c r="Q748" s="25">
        <f t="array" aca="1" ref="Q748" ca="1">INDEX('Isaac 401k'!L:L,MATCH('Retirement Calculator'!A748,'Isaac 401k'!N:N,0),0)</f>
        <v>10287918.967356712</v>
      </c>
      <c r="R748" s="25">
        <f t="array" aca="1" ref="R748" ca="1">INDEX('Lorri 401b'!L:L,MATCH('Retirement Calculator'!A748,'Lorri 401b'!N:N,0),0)</f>
        <v>9127478.9647654202</v>
      </c>
      <c r="S748" s="25">
        <f t="shared" ca="1" si="527"/>
        <v>19415397.932122134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6404.7404596389215</v>
      </c>
      <c r="K749" s="25">
        <f t="shared" si="524"/>
        <v>16520.094745597391</v>
      </c>
      <c r="L749" s="25"/>
      <c r="N749" s="25">
        <f>'Combined Retirement'!$C$18/12</f>
        <v>33932.660666666663</v>
      </c>
      <c r="O749" s="25">
        <f t="shared" si="525"/>
        <v>11007.82546143035</v>
      </c>
      <c r="P749" s="25">
        <f t="shared" si="526"/>
        <v>22924.835205236312</v>
      </c>
      <c r="Q749" s="25">
        <f t="array" aca="1" ref="Q749" ca="1">INDEX('Isaac 401k'!L:L,MATCH('Retirement Calculator'!A749,'Isaac 401k'!N:N,0),0)</f>
        <v>10324353.869509144</v>
      </c>
      <c r="R749" s="25">
        <f t="array" aca="1" ref="R749" ca="1">INDEX('Lorri 401b'!L:L,MATCH('Retirement Calculator'!A749,'Lorri 401b'!N:N,0),0)</f>
        <v>9148921.1986449063</v>
      </c>
      <c r="S749" s="25">
        <f t="shared" ca="1" si="527"/>
        <v>19473275.068154052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6404.7404596389215</v>
      </c>
      <c r="K750" s="25">
        <f t="shared" si="524"/>
        <v>16520.094745597391</v>
      </c>
      <c r="L750" s="25"/>
      <c r="N750" s="25">
        <f>'Combined Retirement'!$C$18/12</f>
        <v>33932.660666666663</v>
      </c>
      <c r="O750" s="25">
        <f t="shared" si="525"/>
        <v>11007.82546143035</v>
      </c>
      <c r="P750" s="25">
        <f t="shared" si="526"/>
        <v>22924.835205236312</v>
      </c>
      <c r="Q750" s="25">
        <f t="array" aca="1" ref="Q750" ca="1">INDEX('Isaac 401k'!L:L,MATCH('Retirement Calculator'!A750,'Isaac 401k'!N:N,0),0)</f>
        <v>10360940.583753876</v>
      </c>
      <c r="R750" s="25">
        <f t="array" aca="1" ref="R750" ca="1">INDEX('Lorri 401b'!L:L,MATCH('Retirement Calculator'!A750,'Lorri 401b'!N:N,0),0)</f>
        <v>9170452.775165556</v>
      </c>
      <c r="S750" s="25">
        <f t="shared" ca="1" si="527"/>
        <v>19531393.358919434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6404.7404596389215</v>
      </c>
      <c r="K751" s="25">
        <f t="shared" si="524"/>
        <v>16520.094745597391</v>
      </c>
      <c r="L751" s="25"/>
      <c r="N751" s="25">
        <f>'Combined Retirement'!$C$18/12</f>
        <v>33932.660666666663</v>
      </c>
      <c r="O751" s="25">
        <f t="shared" si="525"/>
        <v>11007.82546143035</v>
      </c>
      <c r="P751" s="25">
        <f t="shared" si="526"/>
        <v>22924.835205236312</v>
      </c>
      <c r="Q751" s="25">
        <f t="array" aca="1" ref="Q751" ca="1">INDEX('Isaac 401k'!L:L,MATCH('Retirement Calculator'!A751,'Isaac 401k'!N:N,0),0)</f>
        <v>10397679.742641296</v>
      </c>
      <c r="R751" s="25">
        <f t="array" aca="1" ref="R751" ca="1">INDEX('Lorri 401b'!L:L,MATCH('Retirement Calculator'!A751,'Lorri 401b'!N:N,0),0)</f>
        <v>9192074.0665883757</v>
      </c>
      <c r="S751" s="25">
        <f t="shared" ca="1" si="527"/>
        <v>19589753.809229672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6404.7404596389215</v>
      </c>
      <c r="K752" s="25">
        <f t="shared" si="524"/>
        <v>16520.094745597391</v>
      </c>
      <c r="L752" s="25"/>
      <c r="N752" s="25">
        <f>'Combined Retirement'!$C$18/12</f>
        <v>33932.660666666663</v>
      </c>
      <c r="O752" s="25">
        <f t="shared" si="525"/>
        <v>11007.82546143035</v>
      </c>
      <c r="P752" s="25">
        <f t="shared" si="526"/>
        <v>22924.835205236312</v>
      </c>
      <c r="Q752" s="25">
        <f t="array" aca="1" ref="Q752" ca="1">INDEX('Isaac 401k'!L:L,MATCH('Retirement Calculator'!A752,'Isaac 401k'!N:N,0),0)</f>
        <v>10434571.981357414</v>
      </c>
      <c r="R752" s="25">
        <f t="array" aca="1" ref="R752" ca="1">INDEX('Lorri 401b'!L:L,MATCH('Retirement Calculator'!A752,'Lorri 401b'!N:N,0),0)</f>
        <v>9213785.4467254579</v>
      </c>
      <c r="S752" s="25">
        <f t="shared" ca="1" si="527"/>
        <v>19648357.428082872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6404.7404596389215</v>
      </c>
      <c r="K753" s="25">
        <f t="shared" si="524"/>
        <v>16520.094745597391</v>
      </c>
      <c r="L753" s="25"/>
      <c r="N753" s="25">
        <f>'Combined Retirement'!$C$18/12</f>
        <v>33932.660666666663</v>
      </c>
      <c r="O753" s="25">
        <f t="shared" si="525"/>
        <v>11007.82546143035</v>
      </c>
      <c r="P753" s="25">
        <f t="shared" si="526"/>
        <v>22924.835205236312</v>
      </c>
      <c r="Q753" s="25">
        <f t="array" aca="1" ref="Q753" ca="1">INDEX('Isaac 401k'!L:L,MATCH('Retirement Calculator'!A753,'Isaac 401k'!N:N,0),0)</f>
        <v>10471617.937734848</v>
      </c>
      <c r="R753" s="25">
        <f t="array" aca="1" ref="R753" ca="1">INDEX('Lorri 401b'!L:L,MATCH('Retirement Calculator'!A753,'Lorri 401b'!N:N,0),0)</f>
        <v>9235587.2909464445</v>
      </c>
      <c r="S753" s="25">
        <f t="shared" ca="1" si="527"/>
        <v>19707205.228681292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6404.7404596389215</v>
      </c>
      <c r="K754" s="25">
        <f t="shared" si="524"/>
        <v>16520.094745597391</v>
      </c>
      <c r="L754" s="25"/>
      <c r="N754" s="25">
        <f>'Combined Retirement'!$C$18/12</f>
        <v>33932.660666666663</v>
      </c>
      <c r="O754" s="25">
        <f t="shared" si="525"/>
        <v>11007.82546143035</v>
      </c>
      <c r="P754" s="25">
        <f t="shared" si="526"/>
        <v>22924.835205236312</v>
      </c>
      <c r="Q754" s="25">
        <f t="array" aca="1" ref="Q754" ca="1">INDEX('Isaac 401k'!L:L,MATCH('Retirement Calculator'!A754,'Isaac 401k'!N:N,0),0)</f>
        <v>10508818.252263855</v>
      </c>
      <c r="R754" s="25">
        <f t="array" aca="1" ref="R754" ca="1">INDEX('Lorri 401b'!L:L,MATCH('Retirement Calculator'!A754,'Lorri 401b'!N:N,0),0)</f>
        <v>9257479.9761850182</v>
      </c>
      <c r="S754" s="25">
        <f t="shared" ca="1" si="527"/>
        <v>19766298.228448875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6404.7404596389215</v>
      </c>
      <c r="K755" s="25">
        <f t="shared" si="524"/>
        <v>16520.094745597391</v>
      </c>
      <c r="L755" s="25"/>
      <c r="N755" s="25">
        <f>'Combined Retirement'!$C$18/12</f>
        <v>33932.660666666663</v>
      </c>
      <c r="O755" s="25">
        <f t="shared" si="525"/>
        <v>11007.82546143035</v>
      </c>
      <c r="P755" s="25">
        <f t="shared" si="526"/>
        <v>22924.835205236312</v>
      </c>
      <c r="Q755" s="25">
        <f t="array" aca="1" ref="Q755" ca="1">INDEX('Isaac 401k'!L:L,MATCH('Retirement Calculator'!A755,'Isaac 401k'!N:N,0),0)</f>
        <v>10546173.568103399</v>
      </c>
      <c r="R755" s="25">
        <f t="array" aca="1" ref="R755" ca="1">INDEX('Lorri 401b'!L:L,MATCH('Retirement Calculator'!A755,'Lorri 401b'!N:N,0),0)</f>
        <v>9279463.880945418</v>
      </c>
      <c r="S755" s="25">
        <f t="shared" ca="1" si="527"/>
        <v>19825637.449048817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6404.7404596389215</v>
      </c>
      <c r="K756" s="25">
        <f t="shared" si="524"/>
        <v>16520.094745597391</v>
      </c>
      <c r="L756" s="25"/>
      <c r="N756" s="25">
        <f>'Combined Retirement'!$C$18/12</f>
        <v>33932.660666666663</v>
      </c>
      <c r="O756" s="25">
        <f t="shared" si="525"/>
        <v>11007.82546143035</v>
      </c>
      <c r="P756" s="25">
        <f t="shared" si="526"/>
        <v>22924.835205236312</v>
      </c>
      <c r="Q756" s="25">
        <f t="array" aca="1" ref="Q756" ca="1">INDEX('Isaac 401k'!L:L,MATCH('Retirement Calculator'!A756,'Isaac 401k'!N:N,0),0)</f>
        <v>10583684.531092275</v>
      </c>
      <c r="R756" s="25">
        <f t="array" aca="1" ref="R756" ca="1">INDEX('Lorri 401b'!L:L,MATCH('Retirement Calculator'!A756,'Lorri 401b'!N:N,0),0)</f>
        <v>9301539.3853089865</v>
      </c>
      <c r="S756" s="25">
        <f t="shared" ca="1" si="527"/>
        <v>19885223.91640126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6404.7404596389215</v>
      </c>
      <c r="K757" s="25">
        <f t="shared" si="524"/>
        <v>16520.094745597391</v>
      </c>
      <c r="L757" s="25"/>
      <c r="N757" s="25">
        <f>'Combined Retirement'!$C$18/12</f>
        <v>33932.660666666663</v>
      </c>
      <c r="O757" s="25">
        <f t="shared" si="525"/>
        <v>11007.82546143035</v>
      </c>
      <c r="P757" s="25">
        <f t="shared" si="526"/>
        <v>22924.835205236312</v>
      </c>
      <c r="Q757" s="25">
        <f t="array" aca="1" ref="Q757" ca="1">INDEX('Isaac 401k'!L:L,MATCH('Retirement Calculator'!A757,'Isaac 401k'!N:N,0),0)</f>
        <v>10621351.789760271</v>
      </c>
      <c r="R757" s="25">
        <f t="array" aca="1" ref="R757" ca="1">INDEX('Lorri 401b'!L:L,MATCH('Retirement Calculator'!A757,'Lorri 401b'!N:N,0),0)</f>
        <v>9323706.8709407374</v>
      </c>
      <c r="S757" s="25">
        <f t="shared" ca="1" si="527"/>
        <v>19945058.660701007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6404.7404596389215</v>
      </c>
      <c r="K758" s="25">
        <f t="shared" si="524"/>
        <v>16520.094745597391</v>
      </c>
      <c r="L758" s="25"/>
      <c r="N758" s="25">
        <f>'Combined Retirement'!$C$18/12</f>
        <v>33932.660666666663</v>
      </c>
      <c r="O758" s="25">
        <f t="shared" si="525"/>
        <v>11007.82546143035</v>
      </c>
      <c r="P758" s="25">
        <f t="shared" si="526"/>
        <v>22924.835205236312</v>
      </c>
      <c r="Q758" s="25">
        <f t="array" aca="1" ref="Q758" ca="1">INDEX('Isaac 401k'!L:L,MATCH('Retirement Calculator'!A758,'Isaac 401k'!N:N,0),0)</f>
        <v>10659175.995339384</v>
      </c>
      <c r="R758" s="25">
        <f t="array" aca="1" ref="R758" ca="1">INDEX('Lorri 401b'!L:L,MATCH('Retirement Calculator'!A758,'Lorri 401b'!N:N,0),0)</f>
        <v>9345966.7210959531</v>
      </c>
      <c r="S758" s="25">
        <f t="shared" ca="1" si="527"/>
        <v>20005142.716435336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6404.7404596389215</v>
      </c>
      <c r="K759" s="25">
        <f t="shared" si="524"/>
        <v>16520.094745597391</v>
      </c>
      <c r="L759" s="25"/>
      <c r="N759" s="25">
        <f>'Combined Retirement'!$C$18/12</f>
        <v>33932.660666666663</v>
      </c>
      <c r="O759" s="25">
        <f t="shared" si="525"/>
        <v>11007.82546143035</v>
      </c>
      <c r="P759" s="25">
        <f t="shared" si="526"/>
        <v>22924.835205236312</v>
      </c>
      <c r="Q759" s="25">
        <f t="array" aca="1" ref="Q759" ca="1">INDEX('Isaac 401k'!L:L,MATCH('Retirement Calculator'!A759,'Isaac 401k'!N:N,0),0)</f>
        <v>10697157.801775077</v>
      </c>
      <c r="R759" s="25">
        <f t="array" aca="1" ref="R759" ca="1">INDEX('Lorri 401b'!L:L,MATCH('Retirement Calculator'!A759,'Lorri 401b'!N:N,0),0)</f>
        <v>9368319.3206268158</v>
      </c>
      <c r="S759" s="25">
        <f t="shared" ca="1" si="527"/>
        <v>20065477.122401893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6404.7404596389215</v>
      </c>
      <c r="K760" s="25">
        <f t="shared" si="524"/>
        <v>16520.094745597391</v>
      </c>
      <c r="L760" s="25"/>
      <c r="N760" s="25">
        <f>'Combined Retirement'!$C$18/12</f>
        <v>33932.660666666663</v>
      </c>
      <c r="O760" s="25">
        <f t="shared" si="525"/>
        <v>11007.82546143035</v>
      </c>
      <c r="P760" s="25">
        <f t="shared" si="526"/>
        <v>22924.835205236312</v>
      </c>
      <c r="Q760" s="25">
        <f t="array" aca="1" ref="Q760" ca="1">INDEX('Isaac 401k'!L:L,MATCH('Retirement Calculator'!A760,'Isaac 401k'!N:N,0),0)</f>
        <v>10735297.865737585</v>
      </c>
      <c r="R760" s="25">
        <f t="array" aca="1" ref="R760" ca="1">INDEX('Lorri 401b'!L:L,MATCH('Retirement Calculator'!A760,'Lorri 401b'!N:N,0),0)</f>
        <v>9390765.0559890568</v>
      </c>
      <c r="S760" s="25">
        <f t="shared" ca="1" si="527"/>
        <v>20126062.921726644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6404.7404596389215</v>
      </c>
      <c r="K761" s="25">
        <f t="shared" si="524"/>
        <v>16520.094745597391</v>
      </c>
      <c r="L761" s="25"/>
      <c r="N761" s="25">
        <f>'Combined Retirement'!$C$18/12</f>
        <v>33932.660666666663</v>
      </c>
      <c r="O761" s="25">
        <f t="shared" si="525"/>
        <v>11007.82546143035</v>
      </c>
      <c r="P761" s="25">
        <f t="shared" si="526"/>
        <v>22924.835205236312</v>
      </c>
      <c r="Q761" s="25">
        <f t="array" aca="1" ref="Q761" ca="1">INDEX('Isaac 401k'!L:L,MATCH('Retirement Calculator'!A761,'Isaac 401k'!N:N,0),0)</f>
        <v>10773596.84663327</v>
      </c>
      <c r="R761" s="25">
        <f t="array" aca="1" ref="R761" ca="1">INDEX('Lorri 401b'!L:L,MATCH('Retirement Calculator'!A761,'Lorri 401b'!N:N,0),0)</f>
        <v>9413304.3152486403</v>
      </c>
      <c r="S761" s="25">
        <f t="shared" ca="1" si="527"/>
        <v>20186901.161881909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6404.7404596389215</v>
      </c>
      <c r="K762" s="25">
        <f t="shared" si="524"/>
        <v>16520.094745597391</v>
      </c>
      <c r="L762" s="25"/>
      <c r="N762" s="25">
        <f>'Combined Retirement'!$C$18/12</f>
        <v>33932.660666666663</v>
      </c>
      <c r="O762" s="25">
        <f t="shared" si="525"/>
        <v>11007.82546143035</v>
      </c>
      <c r="P762" s="25">
        <f t="shared" si="526"/>
        <v>22924.835205236312</v>
      </c>
      <c r="Q762" s="25">
        <f t="array" aca="1" ref="Q762" ca="1">INDEX('Isaac 401k'!L:L,MATCH('Retirement Calculator'!A762,'Isaac 401k'!N:N,0),0)</f>
        <v>10812055.406616021</v>
      </c>
      <c r="R762" s="25">
        <f t="array" aca="1" ref="R762" ca="1">INDEX('Lorri 401b'!L:L,MATCH('Retirement Calculator'!A762,'Lorri 401b'!N:N,0),0)</f>
        <v>9435937.4880884718</v>
      </c>
      <c r="S762" s="25">
        <f t="shared" ca="1" si="527"/>
        <v>20247992.894704491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6404.7404596389215</v>
      </c>
      <c r="K763" s="25">
        <f t="shared" si="524"/>
        <v>16520.094745597391</v>
      </c>
      <c r="L763" s="25"/>
      <c r="N763" s="25">
        <f>'Combined Retirement'!$C$18/12</f>
        <v>33932.660666666663</v>
      </c>
      <c r="O763" s="25">
        <f t="shared" si="525"/>
        <v>11007.82546143035</v>
      </c>
      <c r="P763" s="25">
        <f t="shared" si="526"/>
        <v>22924.835205236312</v>
      </c>
      <c r="Q763" s="25">
        <f t="array" aca="1" ref="Q763" ca="1">INDEX('Isaac 401k'!L:L,MATCH('Retirement Calculator'!A763,'Isaac 401k'!N:N,0),0)</f>
        <v>10850674.2105987</v>
      </c>
      <c r="R763" s="25">
        <f t="array" aca="1" ref="R763" ca="1">INDEX('Lorri 401b'!L:L,MATCH('Retirement Calculator'!A763,'Lorri 401b'!N:N,0),0)</f>
        <v>9458664.9658151362</v>
      </c>
      <c r="S763" s="25">
        <f t="shared" ca="1" si="527"/>
        <v>20309339.176413834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6404.7404596389215</v>
      </c>
      <c r="K764" s="25">
        <f t="shared" si="524"/>
        <v>16520.094745597391</v>
      </c>
      <c r="L764" s="25"/>
      <c r="N764" s="25">
        <f>'Combined Retirement'!$C$18/12</f>
        <v>33932.660666666663</v>
      </c>
      <c r="O764" s="25">
        <f t="shared" si="525"/>
        <v>11007.82546143035</v>
      </c>
      <c r="P764" s="25">
        <f t="shared" si="526"/>
        <v>22924.835205236312</v>
      </c>
      <c r="Q764" s="25">
        <f t="array" aca="1" ref="Q764" ca="1">INDEX('Isaac 401k'!L:L,MATCH('Retirement Calculator'!A764,'Isaac 401k'!N:N,0),0)</f>
        <v>10889453.92626464</v>
      </c>
      <c r="R764" s="25">
        <f t="array" aca="1" ref="R764" ca="1">INDEX('Lorri 401b'!L:L,MATCH('Retirement Calculator'!A764,'Lorri 401b'!N:N,0),0)</f>
        <v>9481487.1413656622</v>
      </c>
      <c r="S764" s="25">
        <f t="shared" ca="1" si="527"/>
        <v>20370941.067630302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6404.7404596389215</v>
      </c>
      <c r="K765" s="25">
        <f t="shared" si="524"/>
        <v>16520.094745597391</v>
      </c>
      <c r="L765" s="25"/>
      <c r="N765" s="25">
        <f>'Combined Retirement'!$C$18/12</f>
        <v>33932.660666666663</v>
      </c>
      <c r="O765" s="25">
        <f t="shared" si="525"/>
        <v>11007.82546143035</v>
      </c>
      <c r="P765" s="25">
        <f t="shared" si="526"/>
        <v>22924.835205236312</v>
      </c>
      <c r="Q765" s="25">
        <f t="array" aca="1" ref="Q765" ca="1">INDEX('Isaac 401k'!L:L,MATCH('Retirement Calculator'!A765,'Isaac 401k'!N:N,0),0)</f>
        <v>10928395.224079188</v>
      </c>
      <c r="R765" s="25">
        <f t="array" aca="1" ref="R765" ca="1">INDEX('Lorri 401b'!L:L,MATCH('Retirement Calculator'!A765,'Lorri 401b'!N:N,0),0)</f>
        <v>9504404.4093143158</v>
      </c>
      <c r="S765" s="25">
        <f t="shared" ca="1" si="527"/>
        <v>20432799.633393504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6404.7404596389215</v>
      </c>
      <c r="K766" s="25">
        <f t="shared" si="524"/>
        <v>16520.094745597391</v>
      </c>
      <c r="L766" s="25"/>
      <c r="N766" s="25">
        <f>'Combined Retirement'!$C$18/12</f>
        <v>33932.660666666663</v>
      </c>
      <c r="O766" s="25">
        <f t="shared" si="525"/>
        <v>11007.82546143035</v>
      </c>
      <c r="P766" s="25">
        <f t="shared" si="526"/>
        <v>22924.835205236312</v>
      </c>
      <c r="Q766" s="25">
        <f t="array" aca="1" ref="Q766" ca="1">INDEX('Isaac 401k'!L:L,MATCH('Retirement Calculator'!A766,'Isaac 401k'!N:N,0),0)</f>
        <v>10967498.777301297</v>
      </c>
      <c r="R766" s="25">
        <f t="array" aca="1" ref="R766" ca="1">INDEX('Lorri 401b'!L:L,MATCH('Retirement Calculator'!A766,'Lorri 401b'!N:N,0),0)</f>
        <v>9527417.1658794228</v>
      </c>
      <c r="S766" s="25">
        <f t="shared" ca="1" si="527"/>
        <v>20494915.943180718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6404.7404596389215</v>
      </c>
      <c r="K767" s="25">
        <f t="shared" si="524"/>
        <v>16520.094745597391</v>
      </c>
      <c r="L767" s="25"/>
      <c r="N767" s="25">
        <f>'Combined Retirement'!$C$18/12</f>
        <v>33932.660666666663</v>
      </c>
      <c r="O767" s="25">
        <f t="shared" si="525"/>
        <v>11007.82546143035</v>
      </c>
      <c r="P767" s="25">
        <f t="shared" si="526"/>
        <v>22924.835205236312</v>
      </c>
      <c r="Q767" s="25">
        <f t="array" aca="1" ref="Q767" ca="1">INDEX('Isaac 401k'!L:L,MATCH('Retirement Calculator'!A767,'Isaac 401k'!N:N,0),0)</f>
        <v>11006765.261995165</v>
      </c>
      <c r="R767" s="25">
        <f t="array" aca="1" ref="R767" ca="1">INDEX('Lorri 401b'!L:L,MATCH('Retirement Calculator'!A767,'Lorri 401b'!N:N,0),0)</f>
        <v>9550525.8089302164</v>
      </c>
      <c r="S767" s="25">
        <f t="shared" ca="1" si="527"/>
        <v>20557291.070925381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6404.7404596389215</v>
      </c>
      <c r="K768" s="25">
        <f t="shared" si="524"/>
        <v>16520.094745597391</v>
      </c>
      <c r="L768" s="25"/>
      <c r="N768" s="25">
        <f>'Combined Retirement'!$C$18/12</f>
        <v>33932.660666666663</v>
      </c>
      <c r="O768" s="25">
        <f t="shared" si="525"/>
        <v>11007.82546143035</v>
      </c>
      <c r="P768" s="25">
        <f t="shared" si="526"/>
        <v>22924.835205236312</v>
      </c>
      <c r="Q768" s="25">
        <f t="array" aca="1" ref="Q768" ca="1">INDEX('Isaac 401k'!L:L,MATCH('Retirement Calculator'!A768,'Isaac 401k'!N:N,0),0)</f>
        <v>11046195.357041923</v>
      </c>
      <c r="R768" s="25">
        <f t="array" aca="1" ref="R768" ca="1">INDEX('Lorri 401b'!L:L,MATCH('Retirement Calculator'!A768,'Lorri 401b'!N:N,0),0)</f>
        <v>9573730.7379937228</v>
      </c>
      <c r="S768" s="25">
        <f t="shared" ca="1" si="527"/>
        <v>20619926.095035646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6404.7404596389215</v>
      </c>
      <c r="K769" s="25">
        <f t="shared" si="524"/>
        <v>16520.094745597391</v>
      </c>
      <c r="L769" s="25"/>
      <c r="N769" s="25">
        <f>'Combined Retirement'!$C$18/12</f>
        <v>33932.660666666663</v>
      </c>
      <c r="O769" s="25">
        <f t="shared" si="525"/>
        <v>11007.82546143035</v>
      </c>
      <c r="P769" s="25">
        <f t="shared" si="526"/>
        <v>22924.835205236312</v>
      </c>
      <c r="Q769" s="25">
        <f t="array" aca="1" ref="Q769" ca="1">INDEX('Isaac 401k'!L:L,MATCH('Retirement Calculator'!A769,'Isaac 401k'!N:N,0),0)</f>
        <v>11085789.744151376</v>
      </c>
      <c r="R769" s="25">
        <f t="array" aca="1" ref="R769" ca="1">INDEX('Lorri 401b'!L:L,MATCH('Retirement Calculator'!A769,'Lorri 401b'!N:N,0),0)</f>
        <v>9597032.3542616591</v>
      </c>
      <c r="S769" s="25">
        <f t="shared" ca="1" si="527"/>
        <v>20682822.098413035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6404.7404596389215</v>
      </c>
      <c r="K770" s="25">
        <f t="shared" si="524"/>
        <v>16520.094745597391</v>
      </c>
      <c r="L770" s="25"/>
      <c r="N770" s="25">
        <f>'Combined Retirement'!$C$18/12</f>
        <v>33932.660666666663</v>
      </c>
      <c r="O770" s="25">
        <f t="shared" si="525"/>
        <v>11007.82546143035</v>
      </c>
      <c r="P770" s="25">
        <f t="shared" si="526"/>
        <v>22924.835205236312</v>
      </c>
      <c r="Q770" s="25">
        <f t="array" aca="1" ref="Q770" ca="1">INDEX('Isaac 401k'!L:L,MATCH('Retirement Calculator'!A770,'Isaac 401k'!N:N,0),0)</f>
        <v>11125549.107873786</v>
      </c>
      <c r="R770" s="25">
        <f t="array" aca="1" ref="R770" ca="1">INDEX('Lorri 401b'!L:L,MATCH('Retirement Calculator'!A770,'Lorri 401b'!N:N,0),0)</f>
        <v>9620431.0605973788</v>
      </c>
      <c r="S770" s="25">
        <f t="shared" ca="1" si="527"/>
        <v>20745980.168471165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6404.7404596389215</v>
      </c>
      <c r="K771" s="25">
        <f t="shared" si="524"/>
        <v>16520.094745597391</v>
      </c>
      <c r="L771" s="25"/>
      <c r="N771" s="25">
        <f>'Combined Retirement'!$C$18/12</f>
        <v>33932.660666666663</v>
      </c>
      <c r="O771" s="25">
        <f t="shared" si="525"/>
        <v>11007.82546143035</v>
      </c>
      <c r="P771" s="25">
        <f t="shared" si="526"/>
        <v>22924.835205236312</v>
      </c>
      <c r="Q771" s="25">
        <f t="array" aca="1" ref="Q771" ca="1">INDEX('Isaac 401k'!L:L,MATCH('Retirement Calculator'!A771,'Isaac 401k'!N:N,0),0)</f>
        <v>11165474.135611705</v>
      </c>
      <c r="R771" s="25">
        <f t="array" aca="1" ref="R771" ca="1">INDEX('Lorri 401b'!L:L,MATCH('Retirement Calculator'!A771,'Lorri 401b'!N:N,0),0)</f>
        <v>9643927.2615428306</v>
      </c>
      <c r="S771" s="25">
        <f t="shared" ca="1" si="527"/>
        <v>20809401.397154536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6404.7404596389215</v>
      </c>
      <c r="K772" s="25">
        <f t="shared" si="524"/>
        <v>16520.094745597391</v>
      </c>
      <c r="L772" s="25"/>
      <c r="N772" s="25">
        <f>'Combined Retirement'!$C$18/12</f>
        <v>33932.660666666663</v>
      </c>
      <c r="O772" s="25">
        <f t="shared" si="525"/>
        <v>11007.82546143035</v>
      </c>
      <c r="P772" s="25">
        <f t="shared" si="526"/>
        <v>22924.835205236312</v>
      </c>
      <c r="Q772" s="25">
        <f t="array" aca="1" ref="Q772" ca="1">INDEX('Isaac 401k'!L:L,MATCH('Retirement Calculator'!A772,'Isaac 401k'!N:N,0),0)</f>
        <v>11205565.517631866</v>
      </c>
      <c r="R772" s="25">
        <f t="array" aca="1" ref="R772" ca="1">INDEX('Lorri 401b'!L:L,MATCH('Retirement Calculator'!A772,'Lorri 401b'!N:N,0),0)</f>
        <v>9667521.3633255549</v>
      </c>
      <c r="S772" s="25">
        <f t="shared" ca="1" si="527"/>
        <v>20873086.880957421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6404.7404596389215</v>
      </c>
      <c r="K773" s="25">
        <f t="shared" si="524"/>
        <v>16520.094745597391</v>
      </c>
      <c r="L773" s="25"/>
      <c r="N773" s="25">
        <f>'Combined Retirement'!$C$18/12</f>
        <v>33932.660666666663</v>
      </c>
      <c r="O773" s="25">
        <f t="shared" si="525"/>
        <v>11007.82546143035</v>
      </c>
      <c r="P773" s="25">
        <f t="shared" si="526"/>
        <v>22924.835205236312</v>
      </c>
      <c r="Q773" s="25">
        <f t="array" aca="1" ref="Q773" ca="1">INDEX('Isaac 401k'!L:L,MATCH('Retirement Calculator'!A773,'Isaac 401k'!N:N,0),0)</f>
        <v>11245823.94707711</v>
      </c>
      <c r="R773" s="25">
        <f t="array" aca="1" ref="R773" ca="1">INDEX('Lorri 401b'!L:L,MATCH('Retirement Calculator'!A773,'Lorri 401b'!N:N,0),0)</f>
        <v>9691213.7738657072</v>
      </c>
      <c r="S773" s="25">
        <f t="shared" ca="1" si="527"/>
        <v>20937037.720942818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6404.7404596389215</v>
      </c>
      <c r="K774" s="25">
        <f t="shared" si="524"/>
        <v>16520.094745597391</v>
      </c>
      <c r="L774" s="25"/>
      <c r="N774" s="25">
        <f>'Combined Retirement'!$C$18/12</f>
        <v>33932.660666666663</v>
      </c>
      <c r="O774" s="25">
        <f t="shared" si="525"/>
        <v>11007.82546143035</v>
      </c>
      <c r="P774" s="25">
        <f t="shared" si="526"/>
        <v>22924.835205236312</v>
      </c>
      <c r="Q774" s="25">
        <f t="array" aca="1" ref="Q774" ca="1">INDEX('Isaac 401k'!L:L,MATCH('Retirement Calculator'!A774,'Isaac 401k'!N:N,0),0)</f>
        <v>11286250.119978378</v>
      </c>
      <c r="R774" s="25">
        <f t="array" aca="1" ref="R774" ca="1">INDEX('Lorri 401b'!L:L,MATCH('Retirement Calculator'!A774,'Lorri 401b'!N:N,0),0)</f>
        <v>9715004.9027831107</v>
      </c>
      <c r="S774" s="25">
        <f t="shared" ca="1" si="527"/>
        <v>21001255.022761486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6404.7404596389215</v>
      </c>
      <c r="K775" s="25">
        <f t="shared" si="524"/>
        <v>16520.094745597391</v>
      </c>
      <c r="L775" s="25"/>
      <c r="N775" s="25">
        <f>'Combined Retirement'!$C$18/12</f>
        <v>33932.660666666663</v>
      </c>
      <c r="O775" s="25">
        <f t="shared" si="525"/>
        <v>11007.82546143035</v>
      </c>
      <c r="P775" s="25">
        <f t="shared" si="526"/>
        <v>22924.835205236312</v>
      </c>
      <c r="Q775" s="25">
        <f t="array" aca="1" ref="Q775" ca="1">INDEX('Isaac 401k'!L:L,MATCH('Retirement Calculator'!A775,'Isaac 401k'!N:N,0),0)</f>
        <v>11326844.735266732</v>
      </c>
      <c r="R775" s="25">
        <f t="array" aca="1" ref="R775" ca="1">INDEX('Lorri 401b'!L:L,MATCH('Retirement Calculator'!A775,'Lorri 401b'!N:N,0),0)</f>
        <v>9738895.1614043377</v>
      </c>
      <c r="S775" s="25">
        <f t="shared" ca="1" si="527"/>
        <v>21065739.896671072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6404.7404596389215</v>
      </c>
      <c r="K776" s="25">
        <f t="shared" ref="K776:K1030" si="784">IF(C776&lt;59.5,0,IF(C776&lt;$B$7,0,P776*$K$7))</f>
        <v>16520.094745597391</v>
      </c>
      <c r="L776" s="25"/>
      <c r="N776" s="25">
        <f>'Combined Retirement'!$C$18/12</f>
        <v>33932.660666666663</v>
      </c>
      <c r="O776" s="25">
        <f t="shared" ref="O776:O1030" si="785">SUM(E776:I776)</f>
        <v>11007.82546143035</v>
      </c>
      <c r="P776" s="25">
        <f t="shared" ref="P776:P1030" si="786">N776-O776</f>
        <v>22924.835205236312</v>
      </c>
      <c r="Q776" s="25">
        <f t="array" aca="1" ref="Q776" ca="1">INDEX('Isaac 401k'!L:L,MATCH('Retirement Calculator'!A776,'Isaac 401k'!N:N,0),0)</f>
        <v>11367608.494785456</v>
      </c>
      <c r="R776" s="25">
        <f t="array" aca="1" ref="R776" ca="1">INDEX('Lorri 401b'!L:L,MATCH('Retirement Calculator'!A776,'Lorri 401b'!N:N,0),0)</f>
        <v>9762884.9627698194</v>
      </c>
      <c r="S776" s="25">
        <f t="shared" ref="S776:S1030" ca="1" si="787">SUM(Q776:R776)</f>
        <v>21130493.457555275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6404.7404596389215</v>
      </c>
      <c r="K777" s="25">
        <f t="shared" si="784"/>
        <v>16520.094745597391</v>
      </c>
      <c r="L777" s="25"/>
      <c r="N777" s="25">
        <f>'Combined Retirement'!$C$18/12</f>
        <v>33932.660666666663</v>
      </c>
      <c r="O777" s="25">
        <f t="shared" si="785"/>
        <v>11007.82546143035</v>
      </c>
      <c r="P777" s="25">
        <f t="shared" si="786"/>
        <v>22924.835205236312</v>
      </c>
      <c r="Q777" s="25">
        <f t="array" aca="1" ref="Q777" ca="1">INDEX('Isaac 401k'!L:L,MATCH('Retirement Calculator'!A777,'Isaac 401k'!N:N,0),0)</f>
        <v>11408542.103302173</v>
      </c>
      <c r="R777" s="25">
        <f t="array" aca="1" ref="R777" ca="1">INDEX('Lorri 401b'!L:L,MATCH('Retirement Calculator'!A777,'Lorri 401b'!N:N,0),0)</f>
        <v>9786974.721640991</v>
      </c>
      <c r="S777" s="25">
        <f t="shared" ca="1" si="787"/>
        <v>21195516.824943163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6404.7404596389215</v>
      </c>
      <c r="K778" s="25">
        <f t="shared" si="784"/>
        <v>16520.094745597391</v>
      </c>
      <c r="L778" s="25"/>
      <c r="N778" s="25">
        <f>'Combined Retirement'!$C$18/12</f>
        <v>33932.660666666663</v>
      </c>
      <c r="O778" s="25">
        <f t="shared" si="785"/>
        <v>11007.82546143035</v>
      </c>
      <c r="P778" s="25">
        <f t="shared" si="786"/>
        <v>22924.835205236312</v>
      </c>
      <c r="Q778" s="25">
        <f t="array" aca="1" ref="Q778" ca="1">INDEX('Isaac 401k'!L:L,MATCH('Retirement Calculator'!A778,'Isaac 401k'!N:N,0),0)</f>
        <v>11449646.268521044</v>
      </c>
      <c r="R778" s="25">
        <f t="array" aca="1" ref="R778" ca="1">INDEX('Lorri 401b'!L:L,MATCH('Retirement Calculator'!A778,'Lorri 401b'!N:N,0),0)</f>
        <v>9811164.8545074575</v>
      </c>
      <c r="S778" s="25">
        <f t="shared" ca="1" si="787"/>
        <v>21260811.123028502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6404.7404596389215</v>
      </c>
      <c r="K779" s="25">
        <f t="shared" si="784"/>
        <v>16520.094745597391</v>
      </c>
      <c r="L779" s="25"/>
      <c r="N779" s="25">
        <f>'Combined Retirement'!$C$18/12</f>
        <v>33932.660666666663</v>
      </c>
      <c r="O779" s="25">
        <f t="shared" si="785"/>
        <v>11007.82546143035</v>
      </c>
      <c r="P779" s="25">
        <f t="shared" si="786"/>
        <v>22924.835205236312</v>
      </c>
      <c r="Q779" s="25">
        <f t="array" aca="1" ref="Q779" ca="1">INDEX('Isaac 401k'!L:L,MATCH('Retirement Calculator'!A779,'Isaac 401k'!N:N,0),0)</f>
        <v>11490921.701094994</v>
      </c>
      <c r="R779" s="25">
        <f t="array" aca="1" ref="R779" ca="1">INDEX('Lorri 401b'!L:L,MATCH('Retirement Calculator'!A779,'Lorri 401b'!N:N,0),0)</f>
        <v>9835455.7795942016</v>
      </c>
      <c r="S779" s="25">
        <f t="shared" ca="1" si="787"/>
        <v>21326377.480689198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6404.7404596389215</v>
      </c>
      <c r="K780" s="25">
        <f t="shared" si="784"/>
        <v>16520.094745597391</v>
      </c>
      <c r="L780" s="25"/>
      <c r="N780" s="25">
        <f>'Combined Retirement'!$C$18/12</f>
        <v>33932.660666666663</v>
      </c>
      <c r="O780" s="25">
        <f t="shared" si="785"/>
        <v>11007.82546143035</v>
      </c>
      <c r="P780" s="25">
        <f t="shared" si="786"/>
        <v>22924.835205236312</v>
      </c>
      <c r="Q780" s="25">
        <f t="array" aca="1" ref="Q780" ca="1">INDEX('Isaac 401k'!L:L,MATCH('Retirement Calculator'!A780,'Isaac 401k'!N:N,0),0)</f>
        <v>11532369.114638003</v>
      </c>
      <c r="R780" s="25">
        <f t="array" aca="1" ref="R780" ca="1">INDEX('Lorri 401b'!L:L,MATCH('Retirement Calculator'!A780,'Lorri 401b'!N:N,0),0)</f>
        <v>9859847.9168688077</v>
      </c>
      <c r="S780" s="25">
        <f t="shared" ca="1" si="787"/>
        <v>21392217.03150681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6404.7404596389215</v>
      </c>
      <c r="K781" s="25">
        <f t="shared" si="784"/>
        <v>16520.094745597391</v>
      </c>
      <c r="L781" s="25"/>
      <c r="N781" s="25">
        <f>'Combined Retirement'!$C$18/12</f>
        <v>33932.660666666663</v>
      </c>
      <c r="O781" s="25">
        <f t="shared" si="785"/>
        <v>11007.82546143035</v>
      </c>
      <c r="P781" s="25">
        <f t="shared" si="786"/>
        <v>22924.835205236312</v>
      </c>
      <c r="Q781" s="25">
        <f t="array" aca="1" ref="Q781" ca="1">INDEX('Isaac 401k'!L:L,MATCH('Retirement Calculator'!A781,'Isaac 401k'!N:N,0),0)</f>
        <v>11573989.225737439</v>
      </c>
      <c r="R781" s="25">
        <f t="array" aca="1" ref="R781" ca="1">INDEX('Lorri 401b'!L:L,MATCH('Retirement Calculator'!A781,'Lorri 401b'!N:N,0),0)</f>
        <v>9884341.6880487241</v>
      </c>
      <c r="S781" s="25">
        <f t="shared" ca="1" si="787"/>
        <v>21458330.913786165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6404.7404596389215</v>
      </c>
      <c r="K782" s="25">
        <f t="shared" si="784"/>
        <v>16520.094745597391</v>
      </c>
      <c r="L782" s="25"/>
      <c r="N782" s="25">
        <f>'Combined Retirement'!$C$18/12</f>
        <v>33932.660666666663</v>
      </c>
      <c r="O782" s="25">
        <f t="shared" si="785"/>
        <v>11007.82546143035</v>
      </c>
      <c r="P782" s="25">
        <f t="shared" si="786"/>
        <v>22924.835205236312</v>
      </c>
      <c r="Q782" s="25">
        <f t="array" aca="1" ref="Q782" ca="1">INDEX('Isaac 401k'!L:L,MATCH('Retirement Calculator'!A782,'Isaac 401k'!N:N,0),0)</f>
        <v>11615782.753966458</v>
      </c>
      <c r="R782" s="25">
        <f t="array" aca="1" ref="R782" ca="1">INDEX('Lorri 401b'!L:L,MATCH('Retirement Calculator'!A782,'Lorri 401b'!N:N,0),0)</f>
        <v>9908937.5166085567</v>
      </c>
      <c r="S782" s="25">
        <f t="shared" ca="1" si="787"/>
        <v>21524720.270575017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6404.7404596389215</v>
      </c>
      <c r="K783" s="25">
        <f t="shared" si="784"/>
        <v>16520.094745597391</v>
      </c>
      <c r="L783" s="25"/>
      <c r="N783" s="25">
        <f>'Combined Retirement'!$C$18/12</f>
        <v>33932.660666666663</v>
      </c>
      <c r="O783" s="25">
        <f t="shared" si="785"/>
        <v>11007.82546143035</v>
      </c>
      <c r="P783" s="25">
        <f t="shared" si="786"/>
        <v>22924.835205236312</v>
      </c>
      <c r="Q783" s="25">
        <f t="array" aca="1" ref="Q783" ca="1">INDEX('Isaac 401k'!L:L,MATCH('Retirement Calculator'!A783,'Isaac 401k'!N:N,0),0)</f>
        <v>11657750.42189643</v>
      </c>
      <c r="R783" s="25">
        <f t="array" aca="1" ref="R783" ca="1">INDEX('Lorri 401b'!L:L,MATCH('Retirement Calculator'!A783,'Lorri 401b'!N:N,0),0)</f>
        <v>9933635.8277873881</v>
      </c>
      <c r="S783" s="25">
        <f t="shared" ca="1" si="787"/>
        <v>21591386.24968382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6404.7404596389215</v>
      </c>
      <c r="K784" s="25">
        <f t="shared" si="784"/>
        <v>16520.094745597391</v>
      </c>
      <c r="L784" s="25"/>
      <c r="N784" s="25">
        <f>'Combined Retirement'!$C$18/12</f>
        <v>33932.660666666663</v>
      </c>
      <c r="O784" s="25">
        <f t="shared" si="785"/>
        <v>11007.82546143035</v>
      </c>
      <c r="P784" s="25">
        <f t="shared" si="786"/>
        <v>22924.835205236312</v>
      </c>
      <c r="Q784" s="25">
        <f t="array" aca="1" ref="Q784" ca="1">INDEX('Isaac 401k'!L:L,MATCH('Retirement Calculator'!A784,'Isaac 401k'!N:N,0),0)</f>
        <v>11699892.955109444</v>
      </c>
      <c r="R784" s="25">
        <f t="array" aca="1" ref="R784" ca="1">INDEX('Lorri 401b'!L:L,MATCH('Retirement Calculator'!A784,'Lorri 401b'!N:N,0),0)</f>
        <v>9958437.0485961325</v>
      </c>
      <c r="S784" s="25">
        <f t="shared" ca="1" si="787"/>
        <v>21658330.003705576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6404.7404596389215</v>
      </c>
      <c r="K785" s="25">
        <f t="shared" si="784"/>
        <v>16520.094745597391</v>
      </c>
      <c r="L785" s="25"/>
      <c r="N785" s="25">
        <f>'Combined Retirement'!$C$18/12</f>
        <v>33932.660666666663</v>
      </c>
      <c r="O785" s="25">
        <f t="shared" si="785"/>
        <v>11007.82546143035</v>
      </c>
      <c r="P785" s="25">
        <f t="shared" si="786"/>
        <v>22924.835205236312</v>
      </c>
      <c r="Q785" s="25">
        <f t="array" aca="1" ref="Q785" ca="1">INDEX('Isaac 401k'!L:L,MATCH('Retirement Calculator'!A785,'Isaac 401k'!N:N,0),0)</f>
        <v>11742211.082210844</v>
      </c>
      <c r="R785" s="25">
        <f t="array" aca="1" ref="R785" ca="1">INDEX('Lorri 401b'!L:L,MATCH('Retirement Calculator'!A785,'Lorri 401b'!N:N,0),0)</f>
        <v>9983341.6078249123</v>
      </c>
      <c r="S785" s="25">
        <f t="shared" ca="1" si="787"/>
        <v>21725552.690035757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6404.7404596389215</v>
      </c>
      <c r="K786" s="25">
        <f t="shared" si="784"/>
        <v>16520.094745597391</v>
      </c>
      <c r="L786" s="25"/>
      <c r="N786" s="25">
        <f>'Combined Retirement'!$C$18/12</f>
        <v>33932.660666666663</v>
      </c>
      <c r="O786" s="25">
        <f t="shared" si="785"/>
        <v>11007.82546143035</v>
      </c>
      <c r="P786" s="25">
        <f t="shared" si="786"/>
        <v>22924.835205236312</v>
      </c>
      <c r="Q786" s="25">
        <f t="array" aca="1" ref="Q786" ca="1">INDEX('Isaac 401k'!L:L,MATCH('Retirement Calculator'!A786,'Isaac 401k'!N:N,0),0)</f>
        <v>11784705.534841835</v>
      </c>
      <c r="R786" s="25">
        <f t="array" aca="1" ref="R786" ca="1">INDEX('Lorri 401b'!L:L,MATCH('Retirement Calculator'!A786,'Lorri 401b'!N:N,0),0)</f>
        <v>10008349.936050478</v>
      </c>
      <c r="S786" s="25">
        <f t="shared" ca="1" si="787"/>
        <v>21793055.470892314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6404.7404596389215</v>
      </c>
      <c r="K787" s="25">
        <f t="shared" si="784"/>
        <v>16520.094745597391</v>
      </c>
      <c r="L787" s="25"/>
      <c r="N787" s="25">
        <f>'Combined Retirement'!$C$18/12</f>
        <v>33932.660666666663</v>
      </c>
      <c r="O787" s="25">
        <f t="shared" si="785"/>
        <v>11007.82546143035</v>
      </c>
      <c r="P787" s="25">
        <f t="shared" si="786"/>
        <v>22924.835205236312</v>
      </c>
      <c r="Q787" s="25">
        <f t="array" aca="1" ref="Q787" ca="1">INDEX('Isaac 401k'!L:L,MATCH('Retirement Calculator'!A787,'Isaac 401k'!N:N,0),0)</f>
        <v>11827377.047692122</v>
      </c>
      <c r="R787" s="25">
        <f t="array" aca="1" ref="R787" ca="1">INDEX('Lorri 401b'!L:L,MATCH('Retirement Calculator'!A787,'Lorri 401b'!N:N,0),0)</f>
        <v>10033462.465643652</v>
      </c>
      <c r="S787" s="25">
        <f t="shared" ca="1" si="787"/>
        <v>21860839.513335772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6404.7404596389215</v>
      </c>
      <c r="K788" s="25">
        <f t="shared" si="784"/>
        <v>16520.094745597391</v>
      </c>
      <c r="L788" s="25"/>
      <c r="N788" s="25">
        <f>'Combined Retirement'!$C$18/12</f>
        <v>33932.660666666663</v>
      </c>
      <c r="O788" s="25">
        <f t="shared" si="785"/>
        <v>11007.82546143035</v>
      </c>
      <c r="P788" s="25">
        <f t="shared" si="786"/>
        <v>22924.835205236312</v>
      </c>
      <c r="Q788" s="25">
        <f t="array" aca="1" ref="Q788" ca="1">INDEX('Isaac 401k'!L:L,MATCH('Retirement Calculator'!A788,'Isaac 401k'!N:N,0),0)</f>
        <v>11870226.358512618</v>
      </c>
      <c r="R788" s="25">
        <f t="array" aca="1" ref="R788" ca="1">INDEX('Lorri 401b'!L:L,MATCH('Retirement Calculator'!A788,'Lorri 401b'!N:N,0),0)</f>
        <v>10058679.630776796</v>
      </c>
      <c r="S788" s="25">
        <f t="shared" ca="1" si="787"/>
        <v>21928905.989289414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6404.7404596389215</v>
      </c>
      <c r="K789" s="25">
        <f t="shared" si="784"/>
        <v>16520.094745597391</v>
      </c>
      <c r="L789" s="25"/>
      <c r="N789" s="25">
        <f>'Combined Retirement'!$C$18/12</f>
        <v>33932.660666666663</v>
      </c>
      <c r="O789" s="25">
        <f t="shared" si="785"/>
        <v>11007.82546143035</v>
      </c>
      <c r="P789" s="25">
        <f t="shared" si="786"/>
        <v>22924.835205236312</v>
      </c>
      <c r="Q789" s="25">
        <f t="array" aca="1" ref="Q789" ca="1">INDEX('Isaac 401k'!L:L,MATCH('Retirement Calculator'!A789,'Isaac 401k'!N:N,0),0)</f>
        <v>11913254.208128199</v>
      </c>
      <c r="R789" s="25">
        <f t="array" aca="1" ref="R789" ca="1">INDEX('Lorri 401b'!L:L,MATCH('Retirement Calculator'!A789,'Lorri 401b'!N:N,0),0)</f>
        <v>10084001.86743133</v>
      </c>
      <c r="S789" s="25">
        <f t="shared" ca="1" si="787"/>
        <v>21997256.075559527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6404.7404596389215</v>
      </c>
      <c r="K790" s="25">
        <f t="shared" si="784"/>
        <v>16520.094745597391</v>
      </c>
      <c r="L790" s="25"/>
      <c r="N790" s="25">
        <f>'Combined Retirement'!$C$18/12</f>
        <v>33932.660666666663</v>
      </c>
      <c r="O790" s="25">
        <f t="shared" si="785"/>
        <v>11007.82546143035</v>
      </c>
      <c r="P790" s="25">
        <f t="shared" si="786"/>
        <v>22924.835205236312</v>
      </c>
      <c r="Q790" s="25">
        <f t="array" aca="1" ref="Q790" ca="1">INDEX('Isaac 401k'!L:L,MATCH('Retirement Calculator'!A790,'Isaac 401k'!N:N,0),0)</f>
        <v>11956461.340450512</v>
      </c>
      <c r="R790" s="25">
        <f t="array" aca="1" ref="R790" ca="1">INDEX('Lorri 401b'!L:L,MATCH('Retirement Calculator'!A790,'Lorri 401b'!N:N,0),0)</f>
        <v>10109429.613405257</v>
      </c>
      <c r="S790" s="25">
        <f t="shared" ca="1" si="787"/>
        <v>22065890.953855768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6404.7404596389215</v>
      </c>
      <c r="K791" s="25">
        <f t="shared" si="784"/>
        <v>16520.094745597391</v>
      </c>
      <c r="L791" s="25"/>
      <c r="N791" s="25">
        <f>'Combined Retirement'!$C$18/12</f>
        <v>33932.660666666663</v>
      </c>
      <c r="O791" s="25">
        <f t="shared" si="785"/>
        <v>11007.82546143035</v>
      </c>
      <c r="P791" s="25">
        <f t="shared" si="786"/>
        <v>22924.835205236312</v>
      </c>
      <c r="Q791" s="25">
        <f t="array" aca="1" ref="Q791" ca="1">INDEX('Isaac 401k'!L:L,MATCH('Retirement Calculator'!A791,'Isaac 401k'!N:N,0),0)</f>
        <v>11999848.502490835</v>
      </c>
      <c r="R791" s="25">
        <f t="array" aca="1" ref="R791" ca="1">INDEX('Lorri 401b'!L:L,MATCH('Retirement Calculator'!A791,'Lorri 401b'!N:N,0),0)</f>
        <v>10134963.308320742</v>
      </c>
      <c r="S791" s="25">
        <f t="shared" ca="1" si="787"/>
        <v>22134811.810811579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6404.7404596389215</v>
      </c>
      <c r="K792" s="25">
        <f t="shared" si="784"/>
        <v>16520.094745597391</v>
      </c>
      <c r="L792" s="25"/>
      <c r="N792" s="25">
        <f>'Combined Retirement'!$C$18/12</f>
        <v>33932.660666666663</v>
      </c>
      <c r="O792" s="25">
        <f t="shared" si="785"/>
        <v>11007.82546143035</v>
      </c>
      <c r="P792" s="25">
        <f t="shared" si="786"/>
        <v>22924.835205236312</v>
      </c>
      <c r="Q792" s="25">
        <f t="array" aca="1" ref="Q792" ca="1">INDEX('Isaac 401k'!L:L,MATCH('Retirement Calculator'!A792,'Isaac 401k'!N:N,0),0)</f>
        <v>12043416.444372993</v>
      </c>
      <c r="R792" s="25">
        <f t="array" aca="1" ref="R792" ca="1">INDEX('Lorri 401b'!L:L,MATCH('Retirement Calculator'!A792,'Lorri 401b'!N:N,0),0)</f>
        <v>10160603.393631708</v>
      </c>
      <c r="S792" s="25">
        <f t="shared" ca="1" si="787"/>
        <v>22204019.838004701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6404.7404596389215</v>
      </c>
      <c r="K793" s="25">
        <f t="shared" si="784"/>
        <v>16520.094745597391</v>
      </c>
      <c r="L793" s="25"/>
      <c r="N793" s="25">
        <f>'Combined Retirement'!$C$18/12</f>
        <v>33932.660666666663</v>
      </c>
      <c r="O793" s="25">
        <f t="shared" si="785"/>
        <v>11007.82546143035</v>
      </c>
      <c r="P793" s="25">
        <f t="shared" si="786"/>
        <v>22924.835205236312</v>
      </c>
      <c r="Q793" s="25">
        <f t="array" aca="1" ref="Q793" ca="1">INDEX('Isaac 401k'!L:L,MATCH('Retirement Calculator'!A793,'Isaac 401k'!N:N,0),0)</f>
        <v>12087165.919346325</v>
      </c>
      <c r="R793" s="25">
        <f t="array" aca="1" ref="R793" ca="1">INDEX('Lorri 401b'!L:L,MATCH('Retirement Calculator'!A793,'Lorri 401b'!N:N,0),0)</f>
        <v>10186350.312631469</v>
      </c>
      <c r="S793" s="25">
        <f t="shared" ca="1" si="787"/>
        <v>22273516.231977794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6404.7404596389215</v>
      </c>
      <c r="K794" s="25">
        <f t="shared" si="784"/>
        <v>16520.094745597391</v>
      </c>
      <c r="L794" s="25"/>
      <c r="N794" s="25">
        <f>'Combined Retirement'!$C$18/12</f>
        <v>33932.660666666663</v>
      </c>
      <c r="O794" s="25">
        <f t="shared" si="785"/>
        <v>11007.82546143035</v>
      </c>
      <c r="P794" s="25">
        <f t="shared" si="786"/>
        <v>22924.835205236312</v>
      </c>
      <c r="Q794" s="25">
        <f t="array" aca="1" ref="Q794" ca="1">INDEX('Isaac 401k'!L:L,MATCH('Retirement Calculator'!A794,'Isaac 401k'!N:N,0),0)</f>
        <v>12131097.683798714</v>
      </c>
      <c r="R794" s="25">
        <f t="array" aca="1" ref="R794" ca="1">INDEX('Lorri 401b'!L:L,MATCH('Retirement Calculator'!A794,'Lorri 401b'!N:N,0),0)</f>
        <v>10212204.510460397</v>
      </c>
      <c r="S794" s="25">
        <f t="shared" ca="1" si="787"/>
        <v>22343302.194259111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6404.7404596389215</v>
      </c>
      <c r="K795" s="25">
        <f t="shared" si="784"/>
        <v>16520.094745597391</v>
      </c>
      <c r="L795" s="25"/>
      <c r="N795" s="25">
        <f>'Combined Retirement'!$C$18/12</f>
        <v>33932.660666666663</v>
      </c>
      <c r="O795" s="25">
        <f t="shared" si="785"/>
        <v>11007.82546143035</v>
      </c>
      <c r="P795" s="25">
        <f t="shared" si="786"/>
        <v>22924.835205236312</v>
      </c>
      <c r="Q795" s="25">
        <f t="array" aca="1" ref="Q795" ca="1">INDEX('Isaac 401k'!L:L,MATCH('Retirement Calculator'!A795,'Isaac 401k'!N:N,0),0)</f>
        <v>12175212.497269653</v>
      </c>
      <c r="R795" s="25">
        <f t="array" aca="1" ref="R795" ca="1">INDEX('Lorri 401b'!L:L,MATCH('Retirement Calculator'!A795,'Lorri 401b'!N:N,0),0)</f>
        <v>10238166.434113612</v>
      </c>
      <c r="S795" s="25">
        <f t="shared" ca="1" si="787"/>
        <v>22413378.931383267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6404.7404596389215</v>
      </c>
      <c r="K796" s="25">
        <f t="shared" si="784"/>
        <v>16520.094745597391</v>
      </c>
      <c r="L796" s="25"/>
      <c r="N796" s="25">
        <f>'Combined Retirement'!$C$18/12</f>
        <v>33932.660666666663</v>
      </c>
      <c r="O796" s="25">
        <f t="shared" si="785"/>
        <v>11007.82546143035</v>
      </c>
      <c r="P796" s="25">
        <f t="shared" si="786"/>
        <v>22924.835205236312</v>
      </c>
      <c r="Q796" s="25">
        <f t="array" aca="1" ref="Q796" ca="1">INDEX('Isaac 401k'!L:L,MATCH('Retirement Calculator'!A796,'Isaac 401k'!N:N,0),0)</f>
        <v>12219511.122463388</v>
      </c>
      <c r="R796" s="25">
        <f t="array" aca="1" ref="R796" ca="1">INDEX('Lorri 401b'!L:L,MATCH('Retirement Calculator'!A796,'Lorri 401b'!N:N,0),0)</f>
        <v>10264236.532448716</v>
      </c>
      <c r="S796" s="25">
        <f t="shared" ca="1" si="787"/>
        <v>22483747.654912107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6404.7404596389215</v>
      </c>
      <c r="K797" s="25">
        <f t="shared" si="784"/>
        <v>16520.094745597391</v>
      </c>
      <c r="L797" s="25"/>
      <c r="N797" s="25">
        <f>'Combined Retirement'!$C$18/12</f>
        <v>33932.660666666663</v>
      </c>
      <c r="O797" s="25">
        <f t="shared" si="785"/>
        <v>11007.82546143035</v>
      </c>
      <c r="P797" s="25">
        <f t="shared" si="786"/>
        <v>22924.835205236312</v>
      </c>
      <c r="Q797" s="25">
        <f t="array" aca="1" ref="Q797" ca="1">INDEX('Isaac 401k'!L:L,MATCH('Retirement Calculator'!A797,'Isaac 401k'!N:N,0),0)</f>
        <v>12263994.325262098</v>
      </c>
      <c r="R797" s="25">
        <f t="array" aca="1" ref="R797" ca="1">INDEX('Lorri 401b'!L:L,MATCH('Retirement Calculator'!A797,'Lorri 401b'!N:N,0),0)</f>
        <v>10290415.256193548</v>
      </c>
      <c r="S797" s="25">
        <f t="shared" ca="1" si="787"/>
        <v>22554409.581455648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6404.7404596389215</v>
      </c>
      <c r="K798" s="25">
        <f t="shared" si="784"/>
        <v>16520.094745597391</v>
      </c>
      <c r="L798" s="25"/>
      <c r="N798" s="25">
        <f>'Combined Retirement'!$C$18/12</f>
        <v>33932.660666666663</v>
      </c>
      <c r="O798" s="25">
        <f t="shared" si="785"/>
        <v>11007.82546143035</v>
      </c>
      <c r="P798" s="25">
        <f t="shared" si="786"/>
        <v>22924.835205236312</v>
      </c>
      <c r="Q798" s="25">
        <f t="array" aca="1" ref="Q798" ca="1">INDEX('Isaac 401k'!L:L,MATCH('Retirement Calculator'!A798,'Isaac 401k'!N:N,0),0)</f>
        <v>12308662.874739135</v>
      </c>
      <c r="R798" s="25">
        <f t="array" aca="1" ref="R798" ca="1">INDEX('Lorri 401b'!L:L,MATCH('Retirement Calculator'!A798,'Lorri 401b'!N:N,0),0)</f>
        <v>10316703.057953985</v>
      </c>
      <c r="S798" s="25">
        <f t="shared" ca="1" si="787"/>
        <v>22625365.93269312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6404.7404596389215</v>
      </c>
      <c r="K799" s="25">
        <f t="shared" si="784"/>
        <v>16520.094745597391</v>
      </c>
      <c r="L799" s="25"/>
      <c r="N799" s="25">
        <f>'Combined Retirement'!$C$18/12</f>
        <v>33932.660666666663</v>
      </c>
      <c r="O799" s="25">
        <f t="shared" si="785"/>
        <v>11007.82546143035</v>
      </c>
      <c r="P799" s="25">
        <f t="shared" si="786"/>
        <v>22924.835205236312</v>
      </c>
      <c r="Q799" s="25">
        <f t="array" aca="1" ref="Q799" ca="1">INDEX('Isaac 401k'!L:L,MATCH('Retirement Calculator'!A799,'Isaac 401k'!N:N,0),0)</f>
        <v>12353517.543172326</v>
      </c>
      <c r="R799" s="25">
        <f t="array" aca="1" ref="R799" ca="1">INDEX('Lorri 401b'!L:L,MATCH('Retirement Calculator'!A799,'Lorri 401b'!N:N,0),0)</f>
        <v>10343100.392221756</v>
      </c>
      <c r="S799" s="25">
        <f t="shared" ca="1" si="787"/>
        <v>22696617.935394082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6404.7404596389215</v>
      </c>
      <c r="K800" s="25">
        <f t="shared" si="784"/>
        <v>16520.094745597391</v>
      </c>
      <c r="L800" s="25"/>
      <c r="N800" s="25">
        <f>'Combined Retirement'!$C$18/12</f>
        <v>33932.660666666663</v>
      </c>
      <c r="O800" s="25">
        <f t="shared" si="785"/>
        <v>11007.82546143035</v>
      </c>
      <c r="P800" s="25">
        <f t="shared" si="786"/>
        <v>22924.835205236312</v>
      </c>
      <c r="Q800" s="25">
        <f t="array" aca="1" ref="Q800" ca="1">INDEX('Isaac 401k'!L:L,MATCH('Retirement Calculator'!A800,'Isaac 401k'!N:N,0),0)</f>
        <v>12398559.106057322</v>
      </c>
      <c r="R800" s="25">
        <f t="array" aca="1" ref="R800" ca="1">INDEX('Lorri 401b'!L:L,MATCH('Retirement Calculator'!A800,'Lorri 401b'!N:N,0),0)</f>
        <v>10369607.71538231</v>
      </c>
      <c r="S800" s="25">
        <f t="shared" ca="1" si="787"/>
        <v>22768166.821439631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6404.7404596389215</v>
      </c>
      <c r="K801" s="25">
        <f t="shared" si="784"/>
        <v>16520.094745597391</v>
      </c>
      <c r="L801" s="25"/>
      <c r="N801" s="25">
        <f>'Combined Retirement'!$C$18/12</f>
        <v>33932.660666666663</v>
      </c>
      <c r="O801" s="25">
        <f t="shared" si="785"/>
        <v>11007.82546143035</v>
      </c>
      <c r="P801" s="25">
        <f t="shared" si="786"/>
        <v>22924.835205236312</v>
      </c>
      <c r="Q801" s="25">
        <f t="array" aca="1" ref="Q801" ca="1">INDEX('Isaac 401k'!L:L,MATCH('Retirement Calculator'!A801,'Isaac 401k'!N:N,0),0)</f>
        <v>12443788.342121005</v>
      </c>
      <c r="R801" s="25">
        <f t="array" aca="1" ref="R801" ca="1">INDEX('Lorri 401b'!L:L,MATCH('Retirement Calculator'!A801,'Lorri 401b'!N:N,0),0)</f>
        <v>10396225.485722698</v>
      </c>
      <c r="S801" s="25">
        <f t="shared" ca="1" si="787"/>
        <v>22840013.827843703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6404.7404596389215</v>
      </c>
      <c r="K802" s="25">
        <f t="shared" si="784"/>
        <v>16520.094745597391</v>
      </c>
      <c r="L802" s="25"/>
      <c r="N802" s="25">
        <f>'Combined Retirement'!$C$18/12</f>
        <v>33932.660666666663</v>
      </c>
      <c r="O802" s="25">
        <f t="shared" si="785"/>
        <v>11007.82546143035</v>
      </c>
      <c r="P802" s="25">
        <f t="shared" si="786"/>
        <v>22924.835205236312</v>
      </c>
      <c r="Q802" s="25">
        <f t="array" aca="1" ref="Q802" ca="1">INDEX('Isaac 401k'!L:L,MATCH('Retirement Calculator'!A802,'Isaac 401k'!N:N,0),0)</f>
        <v>12489206.033334954</v>
      </c>
      <c r="R802" s="25">
        <f t="array" aca="1" ref="R802" ca="1">INDEX('Lorri 401b'!L:L,MATCH('Retirement Calculator'!A802,'Lorri 401b'!N:N,0),0)</f>
        <v>10422954.163439507</v>
      </c>
      <c r="S802" s="25">
        <f t="shared" ca="1" si="787"/>
        <v>22912160.19677446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6404.7404596389215</v>
      </c>
      <c r="K803" s="25">
        <f t="shared" si="784"/>
        <v>16520.094745597391</v>
      </c>
      <c r="L803" s="25"/>
      <c r="N803" s="25">
        <f>'Combined Retirement'!$C$18/12</f>
        <v>33932.660666666663</v>
      </c>
      <c r="O803" s="25">
        <f t="shared" si="785"/>
        <v>11007.82546143035</v>
      </c>
      <c r="P803" s="25">
        <f t="shared" si="786"/>
        <v>22924.835205236312</v>
      </c>
      <c r="Q803" s="25">
        <f t="array" aca="1" ref="Q803" ca="1">INDEX('Isaac 401k'!L:L,MATCH('Retirement Calculator'!A803,'Isaac 401k'!N:N,0),0)</f>
        <v>12534812.96492896</v>
      </c>
      <c r="R803" s="25">
        <f t="array" aca="1" ref="R803" ca="1">INDEX('Lorri 401b'!L:L,MATCH('Retirement Calculator'!A803,'Lorri 401b'!N:N,0),0)</f>
        <v>10449794.210646801</v>
      </c>
      <c r="S803" s="25">
        <f t="shared" ca="1" si="787"/>
        <v>22984607.175575763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6404.7404596389215</v>
      </c>
      <c r="K804" s="25">
        <f t="shared" si="784"/>
        <v>16520.094745597391</v>
      </c>
      <c r="L804" s="25"/>
      <c r="N804" s="25">
        <f>'Combined Retirement'!$C$18/12</f>
        <v>33932.660666666663</v>
      </c>
      <c r="O804" s="25">
        <f t="shared" si="785"/>
        <v>11007.82546143035</v>
      </c>
      <c r="P804" s="25">
        <f t="shared" si="786"/>
        <v>22924.835205236312</v>
      </c>
      <c r="Q804" s="25">
        <f t="array" aca="1" ref="Q804" ca="1">INDEX('Isaac 401k'!L:L,MATCH('Retirement Calculator'!A804,'Isaac 401k'!N:N,0),0)</f>
        <v>12580609.92540461</v>
      </c>
      <c r="R804" s="25">
        <f t="array" aca="1" ref="R804" ca="1">INDEX('Lorri 401b'!L:L,MATCH('Retirement Calculator'!A804,'Lorri 401b'!N:N,0),0)</f>
        <v>10476746.091384126</v>
      </c>
      <c r="S804" s="25">
        <f t="shared" ca="1" si="787"/>
        <v>23057356.016788736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6404.7404596389215</v>
      </c>
      <c r="K805" s="25">
        <f t="shared" si="784"/>
        <v>16520.094745597391</v>
      </c>
      <c r="L805" s="25"/>
      <c r="N805" s="25">
        <f>'Combined Retirement'!$C$18/12</f>
        <v>33932.660666666663</v>
      </c>
      <c r="O805" s="25">
        <f t="shared" si="785"/>
        <v>11007.82546143035</v>
      </c>
      <c r="P805" s="25">
        <f t="shared" si="786"/>
        <v>22924.835205236312</v>
      </c>
      <c r="Q805" s="25">
        <f t="array" aca="1" ref="Q805" ca="1">INDEX('Isaac 401k'!L:L,MATCH('Retirement Calculator'!A805,'Isaac 401k'!N:N,0),0)</f>
        <v>12626597.706548909</v>
      </c>
      <c r="R805" s="25">
        <f t="array" aca="1" ref="R805" ca="1">INDEX('Lorri 401b'!L:L,MATCH('Retirement Calculator'!A805,'Lorri 401b'!N:N,0),0)</f>
        <v>10503810.271624522</v>
      </c>
      <c r="S805" s="25">
        <f t="shared" ca="1" si="787"/>
        <v>23130407.978173431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6404.7404596389215</v>
      </c>
      <c r="K806" s="25">
        <f t="shared" si="784"/>
        <v>16520.094745597391</v>
      </c>
      <c r="L806" s="25"/>
      <c r="N806" s="25">
        <f>'Combined Retirement'!$C$18/12</f>
        <v>33932.660666666663</v>
      </c>
      <c r="O806" s="25">
        <f t="shared" si="785"/>
        <v>11007.82546143035</v>
      </c>
      <c r="P806" s="25">
        <f t="shared" si="786"/>
        <v>22924.835205236312</v>
      </c>
      <c r="Q806" s="25">
        <f t="array" aca="1" ref="Q806" ca="1">INDEX('Isaac 401k'!L:L,MATCH('Retirement Calculator'!A806,'Isaac 401k'!N:N,0),0)</f>
        <v>12672777.103447974</v>
      </c>
      <c r="R806" s="25">
        <f t="array" aca="1" ref="R806" ca="1">INDEX('Lorri 401b'!L:L,MATCH('Retirement Calculator'!A806,'Lorri 401b'!N:N,0),0)</f>
        <v>10530987.219282588</v>
      </c>
      <c r="S806" s="25">
        <f t="shared" ca="1" si="787"/>
        <v>23203764.322730564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6404.7404596389215</v>
      </c>
      <c r="K807" s="25">
        <f t="shared" si="784"/>
        <v>16520.094745597391</v>
      </c>
      <c r="L807" s="25"/>
      <c r="N807" s="25">
        <f>'Combined Retirement'!$C$18/12</f>
        <v>33932.660666666663</v>
      </c>
      <c r="O807" s="25">
        <f t="shared" si="785"/>
        <v>11007.82546143035</v>
      </c>
      <c r="P807" s="25">
        <f t="shared" si="786"/>
        <v>22924.835205236312</v>
      </c>
      <c r="Q807" s="25">
        <f t="array" aca="1" ref="Q807" ca="1">INDEX('Isaac 401k'!L:L,MATCH('Retirement Calculator'!A807,'Isaac 401k'!N:N,0),0)</f>
        <v>12719148.914500786</v>
      </c>
      <c r="R807" s="25">
        <f t="array" aca="1" ref="R807" ca="1">INDEX('Lorri 401b'!L:L,MATCH('Retirement Calculator'!A807,'Lorri 401b'!N:N,0),0)</f>
        <v>10558277.404222561</v>
      </c>
      <c r="S807" s="25">
        <f t="shared" ca="1" si="787"/>
        <v>23277426.318723347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6404.7404596389215</v>
      </c>
      <c r="K808" s="25">
        <f t="shared" si="784"/>
        <v>16520.094745597391</v>
      </c>
      <c r="L808" s="25"/>
      <c r="N808" s="25">
        <f>'Combined Retirement'!$C$18/12</f>
        <v>33932.660666666663</v>
      </c>
      <c r="O808" s="25">
        <f t="shared" si="785"/>
        <v>11007.82546143035</v>
      </c>
      <c r="P808" s="25">
        <f t="shared" si="786"/>
        <v>22924.835205236312</v>
      </c>
      <c r="Q808" s="25">
        <f t="array" aca="1" ref="Q808" ca="1">INDEX('Isaac 401k'!L:L,MATCH('Retirement Calculator'!A808,'Isaac 401k'!N:N,0),0)</f>
        <v>12765713.941432985</v>
      </c>
      <c r="R808" s="25">
        <f t="array" aca="1" ref="R808" ca="1">INDEX('Lorri 401b'!L:L,MATCH('Retirement Calculator'!A808,'Lorri 401b'!N:N,0),0)</f>
        <v>10585681.298266452</v>
      </c>
      <c r="S808" s="25">
        <f t="shared" ca="1" si="787"/>
        <v>23351395.239699438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6404.7404596389215</v>
      </c>
      <c r="K809" s="25">
        <f t="shared" si="784"/>
        <v>16520.094745597391</v>
      </c>
      <c r="L809" s="25"/>
      <c r="N809" s="25">
        <f>'Combined Retirement'!$C$18/12</f>
        <v>33932.660666666663</v>
      </c>
      <c r="O809" s="25">
        <f t="shared" si="785"/>
        <v>11007.82546143035</v>
      </c>
      <c r="P809" s="25">
        <f t="shared" si="786"/>
        <v>22924.835205236312</v>
      </c>
      <c r="Q809" s="25">
        <f t="array" aca="1" ref="Q809" ca="1">INDEX('Isaac 401k'!L:L,MATCH('Retirement Calculator'!A809,'Isaac 401k'!N:N,0),0)</f>
        <v>12812472.989310734</v>
      </c>
      <c r="R809" s="25">
        <f t="array" aca="1" ref="R809" ca="1">INDEX('Lorri 401b'!L:L,MATCH('Retirement Calculator'!A809,'Lorri 401b'!N:N,0),0)</f>
        <v>10613199.375202192</v>
      </c>
      <c r="S809" s="25">
        <f t="shared" ca="1" si="787"/>
        <v>23425672.364512928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6404.7404596389215</v>
      </c>
      <c r="K810" s="25">
        <f t="shared" si="784"/>
        <v>16520.094745597391</v>
      </c>
      <c r="L810" s="25"/>
      <c r="N810" s="25">
        <f>'Combined Retirement'!$C$18/12</f>
        <v>33932.660666666663</v>
      </c>
      <c r="O810" s="25">
        <f t="shared" si="785"/>
        <v>11007.82546143035</v>
      </c>
      <c r="P810" s="25">
        <f t="shared" si="786"/>
        <v>22924.835205236312</v>
      </c>
      <c r="Q810" s="25">
        <f t="array" aca="1" ref="Q810" ca="1">INDEX('Isaac 401k'!L:L,MATCH('Retirement Calculator'!A810,'Isaac 401k'!N:N,0),0)</f>
        <v>12859426.86655464</v>
      </c>
      <c r="R810" s="25">
        <f t="array" aca="1" ref="R810" ca="1">INDEX('Lorri 401b'!L:L,MATCH('Retirement Calculator'!A810,'Lorri 401b'!N:N,0),0)</f>
        <v>10640832.11079183</v>
      </c>
      <c r="S810" s="25">
        <f t="shared" ca="1" si="787"/>
        <v>23500258.977346472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6404.7404596389215</v>
      </c>
      <c r="K811" s="25">
        <f t="shared" si="784"/>
        <v>16520.094745597391</v>
      </c>
      <c r="L811" s="25"/>
      <c r="N811" s="25">
        <f>'Combined Retirement'!$C$18/12</f>
        <v>33932.660666666663</v>
      </c>
      <c r="O811" s="25">
        <f t="shared" si="785"/>
        <v>11007.82546143035</v>
      </c>
      <c r="P811" s="25">
        <f t="shared" si="786"/>
        <v>22924.835205236312</v>
      </c>
      <c r="Q811" s="25">
        <f t="array" aca="1" ref="Q811" ca="1">INDEX('Isaac 401k'!L:L,MATCH('Retirement Calculator'!A811,'Isaac 401k'!N:N,0),0)</f>
        <v>12906576.38495373</v>
      </c>
      <c r="R811" s="25">
        <f t="array" aca="1" ref="R811" ca="1">INDEX('Lorri 401b'!L:L,MATCH('Retirement Calculator'!A811,'Lorri 401b'!N:N,0),0)</f>
        <v>10668579.98277976</v>
      </c>
      <c r="S811" s="25">
        <f t="shared" ca="1" si="787"/>
        <v>23575156.36773349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6404.7404596389215</v>
      </c>
      <c r="K812" s="25">
        <f t="shared" si="784"/>
        <v>16520.094745597391</v>
      </c>
      <c r="L812" s="25"/>
      <c r="N812" s="25">
        <f>'Combined Retirement'!$C$18/12</f>
        <v>33932.660666666663</v>
      </c>
      <c r="O812" s="25">
        <f t="shared" si="785"/>
        <v>11007.82546143035</v>
      </c>
      <c r="P812" s="25">
        <f t="shared" si="786"/>
        <v>22924.835205236312</v>
      </c>
      <c r="Q812" s="25">
        <f t="array" aca="1" ref="Q812" ca="1">INDEX('Isaac 401k'!L:L,MATCH('Retirement Calculator'!A812,'Isaac 401k'!N:N,0),0)</f>
        <v>12953922.359679483</v>
      </c>
      <c r="R812" s="25">
        <f t="array" aca="1" ref="R812" ca="1">INDEX('Lorri 401b'!L:L,MATCH('Retirement Calculator'!A812,'Lorri 401b'!N:N,0),0)</f>
        <v>10696443.470900971</v>
      </c>
      <c r="S812" s="25">
        <f t="shared" ca="1" si="787"/>
        <v>23650365.830580454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6404.7404596389215</v>
      </c>
      <c r="K813" s="25">
        <f t="shared" si="784"/>
        <v>16520.094745597391</v>
      </c>
      <c r="L813" s="25"/>
      <c r="N813" s="25">
        <f>'Combined Retirement'!$C$18/12</f>
        <v>33932.660666666663</v>
      </c>
      <c r="O813" s="25">
        <f t="shared" si="785"/>
        <v>11007.82546143035</v>
      </c>
      <c r="P813" s="25">
        <f t="shared" si="786"/>
        <v>22924.835205236312</v>
      </c>
      <c r="Q813" s="25">
        <f t="array" aca="1" ref="Q813" ca="1">INDEX('Isaac 401k'!L:L,MATCH('Retirement Calculator'!A813,'Isaac 401k'!N:N,0),0)</f>
        <v>13001465.609299926</v>
      </c>
      <c r="R813" s="25">
        <f t="array" aca="1" ref="R813" ca="1">INDEX('Lorri 401b'!L:L,MATCH('Retirement Calculator'!A813,'Lorri 401b'!N:N,0),0)</f>
        <v>10724423.056889355</v>
      </c>
      <c r="S813" s="25">
        <f t="shared" ca="1" si="787"/>
        <v>23725888.666189283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6404.7404596389215</v>
      </c>
      <c r="K814" s="25">
        <f t="shared" si="784"/>
        <v>16520.094745597391</v>
      </c>
      <c r="L814" s="25"/>
      <c r="N814" s="25">
        <f>'Combined Retirement'!$C$18/12</f>
        <v>33932.660666666663</v>
      </c>
      <c r="O814" s="25">
        <f t="shared" si="785"/>
        <v>11007.82546143035</v>
      </c>
      <c r="P814" s="25">
        <f t="shared" si="786"/>
        <v>22924.835205236312</v>
      </c>
      <c r="Q814" s="25">
        <f t="array" aca="1" ref="Q814" ca="1">INDEX('Isaac 401k'!L:L,MATCH('Retirement Calculator'!A814,'Isaac 401k'!N:N,0),0)</f>
        <v>13049206.955793787</v>
      </c>
      <c r="R814" s="25">
        <f t="array" aca="1" ref="R814" ca="1">INDEX('Lorri 401b'!L:L,MATCH('Retirement Calculator'!A814,'Lorri 401b'!N:N,0),0)</f>
        <v>10752519.224486023</v>
      </c>
      <c r="S814" s="25">
        <f t="shared" ca="1" si="787"/>
        <v>23801726.18027981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6404.7404596389215</v>
      </c>
      <c r="K815" s="25">
        <f t="shared" si="784"/>
        <v>16520.094745597391</v>
      </c>
      <c r="L815" s="25"/>
      <c r="N815" s="25">
        <f>'Combined Retirement'!$C$18/12</f>
        <v>33932.660666666663</v>
      </c>
      <c r="O815" s="25">
        <f t="shared" si="785"/>
        <v>11007.82546143035</v>
      </c>
      <c r="P815" s="25">
        <f t="shared" si="786"/>
        <v>22924.835205236312</v>
      </c>
      <c r="Q815" s="25">
        <f t="array" aca="1" ref="Q815" ca="1">INDEX('Isaac 401k'!L:L,MATCH('Retirement Calculator'!A815,'Isaac 401k'!N:N,0),0)</f>
        <v>13097147.224564707</v>
      </c>
      <c r="R815" s="25">
        <f t="array" aca="1" ref="R815" ca="1">INDEX('Lorri 401b'!L:L,MATCH('Retirement Calculator'!A815,'Lorri 401b'!N:N,0),0)</f>
        <v>10780732.459447678</v>
      </c>
      <c r="S815" s="25">
        <f t="shared" ca="1" si="787"/>
        <v>23877879.684012383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6404.7404596389215</v>
      </c>
      <c r="K816" s="25">
        <f t="shared" si="784"/>
        <v>16520.094745597391</v>
      </c>
      <c r="L816" s="25"/>
      <c r="N816" s="25">
        <f>'Combined Retirement'!$C$18/12</f>
        <v>33932.660666666663</v>
      </c>
      <c r="O816" s="25">
        <f t="shared" si="785"/>
        <v>11007.82546143035</v>
      </c>
      <c r="P816" s="25">
        <f t="shared" si="786"/>
        <v>22924.835205236312</v>
      </c>
      <c r="Q816" s="25">
        <f t="array" aca="1" ref="Q816" ca="1">INDEX('Isaac 401k'!L:L,MATCH('Retirement Calculator'!A816,'Isaac 401k'!N:N,0),0)</f>
        <v>13145287.244455505</v>
      </c>
      <c r="R816" s="25">
        <f t="array" aca="1" ref="R816" ca="1">INDEX('Lorri 401b'!L:L,MATCH('Retirement Calculator'!A816,'Lorri 401b'!N:N,0),0)</f>
        <v>10809063.249555007</v>
      </c>
      <c r="S816" s="25">
        <f t="shared" ca="1" si="787"/>
        <v>23954350.494010512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6404.7404596389215</v>
      </c>
      <c r="K817" s="25">
        <f t="shared" si="784"/>
        <v>16520.094745597391</v>
      </c>
      <c r="L817" s="25"/>
      <c r="N817" s="25">
        <f>'Combined Retirement'!$C$18/12</f>
        <v>33932.660666666663</v>
      </c>
      <c r="O817" s="25">
        <f t="shared" si="785"/>
        <v>11007.82546143035</v>
      </c>
      <c r="P817" s="25">
        <f t="shared" si="786"/>
        <v>22924.835205236312</v>
      </c>
      <c r="Q817" s="25">
        <f t="array" aca="1" ref="Q817" ca="1">INDEX('Isaac 401k'!L:L,MATCH('Retirement Calculator'!A817,'Isaac 401k'!N:N,0),0)</f>
        <v>13193627.847762516</v>
      </c>
      <c r="R817" s="25">
        <f t="array" aca="1" ref="R817" ca="1">INDEX('Lorri 401b'!L:L,MATCH('Retirement Calculator'!A817,'Lorri 401b'!N:N,0),0)</f>
        <v>10837512.084621117</v>
      </c>
      <c r="S817" s="25">
        <f t="shared" ca="1" si="787"/>
        <v>24031139.932383634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6404.7404596389215</v>
      </c>
      <c r="K818" s="25">
        <f t="shared" si="784"/>
        <v>16520.094745597391</v>
      </c>
      <c r="L818" s="25"/>
      <c r="N818" s="25">
        <f>'Combined Retirement'!$C$18/12</f>
        <v>33932.660666666663</v>
      </c>
      <c r="O818" s="25">
        <f t="shared" si="785"/>
        <v>11007.82546143035</v>
      </c>
      <c r="P818" s="25">
        <f t="shared" si="786"/>
        <v>22924.835205236312</v>
      </c>
      <c r="Q818" s="25">
        <f t="array" aca="1" ref="Q818" ca="1">INDEX('Isaac 401k'!L:L,MATCH('Retirement Calculator'!A818,'Isaac 401k'!N:N,0),0)</f>
        <v>13242169.870249972</v>
      </c>
      <c r="R818" s="25">
        <f t="array" aca="1" ref="R818" ca="1">INDEX('Lorri 401b'!L:L,MATCH('Retirement Calculator'!A818,'Lorri 401b'!N:N,0),0)</f>
        <v>10866079.456500001</v>
      </c>
      <c r="S818" s="25">
        <f t="shared" ca="1" si="787"/>
        <v>24108249.326749973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6404.7404596389215</v>
      </c>
      <c r="K819" s="25">
        <f t="shared" si="784"/>
        <v>16520.094745597391</v>
      </c>
      <c r="L819" s="25"/>
      <c r="N819" s="25">
        <f>'Combined Retirement'!$C$18/12</f>
        <v>33932.660666666663</v>
      </c>
      <c r="O819" s="25">
        <f t="shared" si="785"/>
        <v>11007.82546143035</v>
      </c>
      <c r="P819" s="25">
        <f t="shared" si="786"/>
        <v>22924.835205236312</v>
      </c>
      <c r="Q819" s="25">
        <f t="array" aca="1" ref="Q819" ca="1">INDEX('Isaac 401k'!L:L,MATCH('Retirement Calculator'!A819,'Isaac 401k'!N:N,0),0)</f>
        <v>13290914.151164459</v>
      </c>
      <c r="R819" s="25">
        <f t="array" aca="1" ref="R819" ca="1">INDEX('Lorri 401b'!L:L,MATCH('Retirement Calculator'!A819,'Lorri 401b'!N:N,0),0)</f>
        <v>10894765.859095048</v>
      </c>
      <c r="S819" s="25">
        <f t="shared" ca="1" si="787"/>
        <v>24185680.010259509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6404.7404596389215</v>
      </c>
      <c r="K820" s="25">
        <f t="shared" si="784"/>
        <v>16520.094745597391</v>
      </c>
      <c r="L820" s="25"/>
      <c r="N820" s="25">
        <f>'Combined Retirement'!$C$18/12</f>
        <v>33932.660666666663</v>
      </c>
      <c r="O820" s="25">
        <f t="shared" si="785"/>
        <v>11007.82546143035</v>
      </c>
      <c r="P820" s="25">
        <f t="shared" si="786"/>
        <v>22924.835205236312</v>
      </c>
      <c r="Q820" s="25">
        <f t="array" aca="1" ref="Q820" ca="1">INDEX('Isaac 401k'!L:L,MATCH('Retirement Calculator'!A820,'Isaac 401k'!N:N,0),0)</f>
        <v>13339861.533249423</v>
      </c>
      <c r="R820" s="25">
        <f t="array" aca="1" ref="R820" ca="1">INDEX('Lorri 401b'!L:L,MATCH('Retirement Calculator'!A820,'Lorri 401b'!N:N,0),0)</f>
        <v>10923571.788367573</v>
      </c>
      <c r="S820" s="25">
        <f t="shared" ca="1" si="787"/>
        <v>24263433.321616996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6404.7404596389215</v>
      </c>
      <c r="K821" s="25">
        <f t="shared" si="784"/>
        <v>16520.094745597391</v>
      </c>
      <c r="L821" s="25"/>
      <c r="N821" s="25">
        <f>'Combined Retirement'!$C$18/12</f>
        <v>33932.660666666663</v>
      </c>
      <c r="O821" s="25">
        <f t="shared" si="785"/>
        <v>11007.82546143035</v>
      </c>
      <c r="P821" s="25">
        <f t="shared" si="786"/>
        <v>22924.835205236312</v>
      </c>
      <c r="Q821" s="25">
        <f t="array" aca="1" ref="Q821" ca="1">INDEX('Isaac 401k'!L:L,MATCH('Retirement Calculator'!A821,'Isaac 401k'!N:N,0),0)</f>
        <v>13389012.862759741</v>
      </c>
      <c r="R821" s="25">
        <f t="array" aca="1" ref="R821" ca="1">INDEX('Lorri 401b'!L:L,MATCH('Retirement Calculator'!A821,'Lorri 401b'!N:N,0),0)</f>
        <v>10952497.742345402</v>
      </c>
      <c r="S821" s="25">
        <f t="shared" ca="1" si="787"/>
        <v>24341510.605105143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6404.7404596389215</v>
      </c>
      <c r="K822" s="25">
        <f t="shared" si="784"/>
        <v>16520.094745597391</v>
      </c>
      <c r="L822" s="25"/>
      <c r="N822" s="25">
        <f>'Combined Retirement'!$C$18/12</f>
        <v>33932.660666666663</v>
      </c>
      <c r="O822" s="25">
        <f t="shared" si="785"/>
        <v>11007.82546143035</v>
      </c>
      <c r="P822" s="25">
        <f t="shared" si="786"/>
        <v>22924.835205236312</v>
      </c>
      <c r="Q822" s="25">
        <f t="array" aca="1" ref="Q822" ca="1">INDEX('Isaac 401k'!L:L,MATCH('Retirement Calculator'!A822,'Isaac 401k'!N:N,0),0)</f>
        <v>13438368.989476351</v>
      </c>
      <c r="R822" s="25">
        <f t="array" aca="1" ref="R822" ca="1">INDEX('Lorri 401b'!L:L,MATCH('Retirement Calculator'!A822,'Lorri 401b'!N:N,0),0)</f>
        <v>10981544.221131472</v>
      </c>
      <c r="S822" s="25">
        <f t="shared" ca="1" si="787"/>
        <v>24419913.210607823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6404.7404596389215</v>
      </c>
      <c r="K823" s="25">
        <f t="shared" si="784"/>
        <v>16520.094745597391</v>
      </c>
      <c r="L823" s="25"/>
      <c r="N823" s="25">
        <f>'Combined Retirement'!$C$18/12</f>
        <v>33932.660666666663</v>
      </c>
      <c r="O823" s="25">
        <f t="shared" si="785"/>
        <v>11007.82546143035</v>
      </c>
      <c r="P823" s="25">
        <f t="shared" si="786"/>
        <v>22924.835205236312</v>
      </c>
      <c r="Q823" s="25">
        <f t="array" aca="1" ref="Q823" ca="1">INDEX('Isaac 401k'!L:L,MATCH('Retirement Calculator'!A823,'Isaac 401k'!N:N,0),0)</f>
        <v>13487930.766720947</v>
      </c>
      <c r="R823" s="25">
        <f t="array" aca="1" ref="R823" ca="1">INDEX('Lorri 401b'!L:L,MATCH('Retirement Calculator'!A823,'Lorri 401b'!N:N,0),0)</f>
        <v>11010711.726912484</v>
      </c>
      <c r="S823" s="25">
        <f t="shared" ca="1" si="787"/>
        <v>24498642.49363343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6404.7404596389215</v>
      </c>
      <c r="K824" s="25">
        <f t="shared" si="784"/>
        <v>16520.094745597391</v>
      </c>
      <c r="L824" s="25"/>
      <c r="N824" s="25">
        <f>'Combined Retirement'!$C$18/12</f>
        <v>33932.660666666663</v>
      </c>
      <c r="O824" s="25">
        <f t="shared" si="785"/>
        <v>11007.82546143035</v>
      </c>
      <c r="P824" s="25">
        <f t="shared" si="786"/>
        <v>22924.835205236312</v>
      </c>
      <c r="Q824" s="25">
        <f t="array" aca="1" ref="Q824" ca="1">INDEX('Isaac 401k'!L:L,MATCH('Retirement Calculator'!A824,'Isaac 401k'!N:N,0),0)</f>
        <v>13537699.051370729</v>
      </c>
      <c r="R824" s="25">
        <f t="array" aca="1" ref="R824" ca="1">INDEX('Lorri 401b'!L:L,MATCH('Retirement Calculator'!A824,'Lorri 401b'!N:N,0),0)</f>
        <v>11040000.763967583</v>
      </c>
      <c r="S824" s="25">
        <f t="shared" ca="1" si="787"/>
        <v>24577699.815338314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6404.7404596389215</v>
      </c>
      <c r="K825" s="25">
        <f t="shared" si="784"/>
        <v>16520.094745597391</v>
      </c>
      <c r="L825" s="25"/>
      <c r="N825" s="25">
        <f>'Combined Retirement'!$C$18/12</f>
        <v>33932.660666666663</v>
      </c>
      <c r="O825" s="25">
        <f t="shared" si="785"/>
        <v>11007.82546143035</v>
      </c>
      <c r="P825" s="25">
        <f t="shared" si="786"/>
        <v>22924.835205236312</v>
      </c>
      <c r="Q825" s="25">
        <f t="array" aca="1" ref="Q825" ca="1">INDEX('Isaac 401k'!L:L,MATCH('Retirement Calculator'!A825,'Isaac 401k'!N:N,0),0)</f>
        <v>13587674.703873219</v>
      </c>
      <c r="R825" s="25">
        <f t="array" aca="1" ref="R825" ca="1">INDEX('Lorri 401b'!L:L,MATCH('Retirement Calculator'!A825,'Lorri 401b'!N:N,0),0)</f>
        <v>11069411.838677078</v>
      </c>
      <c r="S825" s="25">
        <f t="shared" ca="1" si="787"/>
        <v>24657086.542550296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6404.7404596389215</v>
      </c>
      <c r="K826" s="25">
        <f t="shared" si="784"/>
        <v>16520.094745597391</v>
      </c>
      <c r="L826" s="25"/>
      <c r="N826" s="25">
        <f>'Combined Retirement'!$C$18/12</f>
        <v>33932.660666666663</v>
      </c>
      <c r="O826" s="25">
        <f t="shared" si="785"/>
        <v>11007.82546143035</v>
      </c>
      <c r="P826" s="25">
        <f t="shared" si="786"/>
        <v>22924.835205236312</v>
      </c>
      <c r="Q826" s="25">
        <f t="array" aca="1" ref="Q826" ca="1">INDEX('Isaac 401k'!L:L,MATCH('Retirement Calculator'!A826,'Isaac 401k'!N:N,0),0)</f>
        <v>13637858.588261137</v>
      </c>
      <c r="R826" s="25">
        <f t="array" aca="1" ref="R826" ca="1">INDEX('Lorri 401b'!L:L,MATCH('Retirement Calculator'!A826,'Lorri 401b'!N:N,0),0)</f>
        <v>11098945.459531195</v>
      </c>
      <c r="S826" s="25">
        <f t="shared" ca="1" si="787"/>
        <v>24736804.04779233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6404.7404596389215</v>
      </c>
      <c r="K827" s="25">
        <f t="shared" si="784"/>
        <v>16520.094745597391</v>
      </c>
      <c r="L827" s="25"/>
      <c r="N827" s="25">
        <f>'Combined Retirement'!$C$18/12</f>
        <v>33932.660666666663</v>
      </c>
      <c r="O827" s="25">
        <f t="shared" si="785"/>
        <v>11007.82546143035</v>
      </c>
      <c r="P827" s="25">
        <f t="shared" si="786"/>
        <v>22924.835205236312</v>
      </c>
      <c r="Q827" s="25">
        <f t="array" aca="1" ref="Q827" ca="1">INDEX('Isaac 401k'!L:L,MATCH('Retirement Calculator'!A827,'Isaac 401k'!N:N,0),0)</f>
        <v>13688251.572167337</v>
      </c>
      <c r="R827" s="25">
        <f t="array" aca="1" ref="R827" ca="1">INDEX('Lorri 401b'!L:L,MATCH('Retirement Calculator'!A827,'Lorri 401b'!N:N,0),0)</f>
        <v>11128602.137138871</v>
      </c>
      <c r="S827" s="25">
        <f t="shared" ca="1" si="787"/>
        <v>24816853.70930621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6404.7404596389215</v>
      </c>
      <c r="K828" s="25">
        <f t="shared" si="784"/>
        <v>16520.094745597391</v>
      </c>
      <c r="L828" s="25"/>
      <c r="N828" s="25">
        <f>'Combined Retirement'!$C$18/12</f>
        <v>33932.660666666663</v>
      </c>
      <c r="O828" s="25">
        <f t="shared" si="785"/>
        <v>11007.82546143035</v>
      </c>
      <c r="P828" s="25">
        <f t="shared" si="786"/>
        <v>22924.835205236312</v>
      </c>
      <c r="Q828" s="25">
        <f t="array" aca="1" ref="Q828" ca="1">INDEX('Isaac 401k'!L:L,MATCH('Retirement Calculator'!A828,'Isaac 401k'!N:N,0),0)</f>
        <v>13738854.526839813</v>
      </c>
      <c r="R828" s="25">
        <f t="array" aca="1" ref="R828" ca="1">INDEX('Lorri 401b'!L:L,MATCH('Retirement Calculator'!A828,'Lorri 401b'!N:N,0),0)</f>
        <v>11158382.38423658</v>
      </c>
      <c r="S828" s="25">
        <f t="shared" ca="1" si="787"/>
        <v>24897236.911076393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6404.7404596389215</v>
      </c>
      <c r="K829" s="25">
        <f t="shared" si="784"/>
        <v>16520.094745597391</v>
      </c>
      <c r="L829" s="25"/>
      <c r="N829" s="25">
        <f>'Combined Retirement'!$C$18/12</f>
        <v>33932.660666666663</v>
      </c>
      <c r="O829" s="25">
        <f t="shared" si="785"/>
        <v>11007.82546143035</v>
      </c>
      <c r="P829" s="25">
        <f t="shared" si="786"/>
        <v>22924.835205236312</v>
      </c>
      <c r="Q829" s="25">
        <f t="array" aca="1" ref="Q829" ca="1">INDEX('Isaac 401k'!L:L,MATCH('Retirement Calculator'!A829,'Isaac 401k'!N:N,0),0)</f>
        <v>13789668.327156758</v>
      </c>
      <c r="R829" s="25">
        <f t="array" aca="1" ref="R829" ca="1">INDEX('Lorri 401b'!L:L,MATCH('Retirement Calculator'!A829,'Lorri 401b'!N:N,0),0)</f>
        <v>11188286.715697195</v>
      </c>
      <c r="S829" s="25">
        <f t="shared" ca="1" si="787"/>
        <v>24977955.042853951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6404.7404596389215</v>
      </c>
      <c r="K830" s="25">
        <f t="shared" si="784"/>
        <v>16520.094745597391</v>
      </c>
      <c r="L830" s="25"/>
      <c r="N830" s="25">
        <f>'Combined Retirement'!$C$18/12</f>
        <v>33932.660666666663</v>
      </c>
      <c r="O830" s="25">
        <f t="shared" si="785"/>
        <v>11007.82546143035</v>
      </c>
      <c r="P830" s="25">
        <f t="shared" si="786"/>
        <v>22924.835205236312</v>
      </c>
      <c r="Q830" s="25">
        <f t="array" aca="1" ref="Q830" ca="1">INDEX('Isaac 401k'!L:L,MATCH('Retirement Calculator'!A830,'Isaac 401k'!N:N,0),0)</f>
        <v>13840693.85164169</v>
      </c>
      <c r="R830" s="25">
        <f t="array" aca="1" ref="R830" ca="1">INDEX('Lorri 401b'!L:L,MATCH('Retirement Calculator'!A830,'Lorri 401b'!N:N,0),0)</f>
        <v>11218315.648538897</v>
      </c>
      <c r="S830" s="25">
        <f t="shared" ca="1" si="787"/>
        <v>25059009.500180587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6404.7404596389215</v>
      </c>
      <c r="K831" s="25">
        <f t="shared" si="784"/>
        <v>16520.094745597391</v>
      </c>
      <c r="L831" s="25"/>
      <c r="N831" s="25">
        <f>'Combined Retirement'!$C$18/12</f>
        <v>33932.660666666663</v>
      </c>
      <c r="O831" s="25">
        <f t="shared" si="785"/>
        <v>11007.82546143035</v>
      </c>
      <c r="P831" s="25">
        <f t="shared" si="786"/>
        <v>22924.835205236312</v>
      </c>
      <c r="Q831" s="25">
        <f t="array" aca="1" ref="Q831" ca="1">INDEX('Isaac 401k'!L:L,MATCH('Retirement Calculator'!A831,'Isaac 401k'!N:N,0),0)</f>
        <v>13891931.982478643</v>
      </c>
      <c r="R831" s="25">
        <f t="array" aca="1" ref="R831" ca="1">INDEX('Lorri 401b'!L:L,MATCH('Retirement Calculator'!A831,'Lorri 401b'!N:N,0),0)</f>
        <v>11248469.701934105</v>
      </c>
      <c r="S831" s="25">
        <f t="shared" ca="1" si="787"/>
        <v>25140401.684412748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6404.7404596389215</v>
      </c>
      <c r="K832" s="25">
        <f t="shared" si="784"/>
        <v>16520.094745597391</v>
      </c>
      <c r="L832" s="25"/>
      <c r="N832" s="25">
        <f>'Combined Retirement'!$C$18/12</f>
        <v>33932.660666666663</v>
      </c>
      <c r="O832" s="25">
        <f t="shared" si="785"/>
        <v>11007.82546143035</v>
      </c>
      <c r="P832" s="25">
        <f t="shared" si="786"/>
        <v>22924.835205236312</v>
      </c>
      <c r="Q832" s="25">
        <f t="array" aca="1" ref="Q832" ca="1">INDEX('Isaac 401k'!L:L,MATCH('Retirement Calculator'!A832,'Isaac 401k'!N:N,0),0)</f>
        <v>13943383.605527416</v>
      </c>
      <c r="R832" s="25">
        <f t="array" aca="1" ref="R832" ca="1">INDEX('Lorri 401b'!L:L,MATCH('Retirement Calculator'!A832,'Lorri 401b'!N:N,0),0)</f>
        <v>11278749.39721846</v>
      </c>
      <c r="S832" s="25">
        <f t="shared" ca="1" si="787"/>
        <v>25222133.002745874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6404.7404596389215</v>
      </c>
      <c r="K833" s="25">
        <f t="shared" si="784"/>
        <v>16520.094745597391</v>
      </c>
      <c r="L833" s="25"/>
      <c r="N833" s="25">
        <f>'Combined Retirement'!$C$18/12</f>
        <v>33932.660666666663</v>
      </c>
      <c r="O833" s="25">
        <f t="shared" si="785"/>
        <v>11007.82546143035</v>
      </c>
      <c r="P833" s="25">
        <f t="shared" si="786"/>
        <v>22924.835205236312</v>
      </c>
      <c r="Q833" s="25">
        <f t="array" aca="1" ref="Q833" ca="1">INDEX('Isaac 401k'!L:L,MATCH('Retirement Calculator'!A833,'Isaac 401k'!N:N,0),0)</f>
        <v>13995049.610338893</v>
      </c>
      <c r="R833" s="25">
        <f t="array" aca="1" ref="R833" ca="1">INDEX('Lorri 401b'!L:L,MATCH('Retirement Calculator'!A833,'Lorri 401b'!N:N,0),0)</f>
        <v>11309155.257899834</v>
      </c>
      <c r="S833" s="25">
        <f t="shared" ca="1" si="787"/>
        <v>25304204.868238725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6404.7404596389215</v>
      </c>
      <c r="K834" s="25">
        <f t="shared" si="784"/>
        <v>16520.094745597391</v>
      </c>
      <c r="L834" s="25"/>
      <c r="N834" s="25">
        <f>'Combined Retirement'!$C$18/12</f>
        <v>33932.660666666663</v>
      </c>
      <c r="O834" s="25">
        <f t="shared" si="785"/>
        <v>11007.82546143035</v>
      </c>
      <c r="P834" s="25">
        <f t="shared" si="786"/>
        <v>22924.835205236312</v>
      </c>
      <c r="Q834" s="25">
        <f t="array" aca="1" ref="Q834" ca="1">INDEX('Isaac 401k'!L:L,MATCH('Retirement Calculator'!A834,'Isaac 401k'!N:N,0),0)</f>
        <v>14046930.890170416</v>
      </c>
      <c r="R834" s="25">
        <f t="array" aca="1" ref="R834" ca="1">INDEX('Lorri 401b'!L:L,MATCH('Retirement Calculator'!A834,'Lorri 401b'!N:N,0),0)</f>
        <v>11339687.809667381</v>
      </c>
      <c r="S834" s="25">
        <f t="shared" ca="1" si="787"/>
        <v>25386618.699837796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6404.7404596389215</v>
      </c>
      <c r="K835" s="25">
        <f t="shared" si="784"/>
        <v>16520.094745597391</v>
      </c>
      <c r="L835" s="25"/>
      <c r="N835" s="25">
        <f>'Combined Retirement'!$C$18/12</f>
        <v>33932.660666666663</v>
      </c>
      <c r="O835" s="25">
        <f t="shared" si="785"/>
        <v>11007.82546143035</v>
      </c>
      <c r="P835" s="25">
        <f t="shared" si="786"/>
        <v>22924.835205236312</v>
      </c>
      <c r="Q835" s="25">
        <f t="array" aca="1" ref="Q835" ca="1">INDEX('Isaac 401k'!L:L,MATCH('Retirement Calculator'!A835,'Isaac 401k'!N:N,0),0)</f>
        <v>14099028.342001237</v>
      </c>
      <c r="R835" s="25">
        <f t="array" aca="1" ref="R835" ca="1">INDEX('Lorri 401b'!L:L,MATCH('Retirement Calculator'!A835,'Lorri 401b'!N:N,0),0)</f>
        <v>11370347.580400625</v>
      </c>
      <c r="S835" s="25">
        <f t="shared" ca="1" si="787"/>
        <v>25469375.92240186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6404.7404596389215</v>
      </c>
      <c r="K836" s="25">
        <f t="shared" si="784"/>
        <v>16520.094745597391</v>
      </c>
      <c r="L836" s="25"/>
      <c r="N836" s="25">
        <f>'Combined Retirement'!$C$18/12</f>
        <v>33932.660666666663</v>
      </c>
      <c r="O836" s="25">
        <f t="shared" si="785"/>
        <v>11007.82546143035</v>
      </c>
      <c r="P836" s="25">
        <f t="shared" si="786"/>
        <v>22924.835205236312</v>
      </c>
      <c r="Q836" s="25">
        <f t="array" aca="1" ref="Q836" ca="1">INDEX('Isaac 401k'!L:L,MATCH('Retirement Calculator'!A836,'Isaac 401k'!N:N,0),0)</f>
        <v>14151342.86654802</v>
      </c>
      <c r="R836" s="25">
        <f t="array" aca="1" ref="R836" ca="1">INDEX('Lorri 401b'!L:L,MATCH('Retirement Calculator'!A836,'Lorri 401b'!N:N,0),0)</f>
        <v>11401135.100178592</v>
      </c>
      <c r="S836" s="25">
        <f t="shared" ca="1" si="787"/>
        <v>25552477.966726612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6404.7404596389215</v>
      </c>
      <c r="K837" s="25">
        <f t="shared" si="784"/>
        <v>16520.094745597391</v>
      </c>
      <c r="L837" s="25"/>
      <c r="N837" s="25">
        <f>'Combined Retirement'!$C$18/12</f>
        <v>33932.660666666663</v>
      </c>
      <c r="O837" s="25">
        <f t="shared" si="785"/>
        <v>11007.82546143035</v>
      </c>
      <c r="P837" s="25">
        <f t="shared" si="786"/>
        <v>22924.835205236312</v>
      </c>
      <c r="Q837" s="25">
        <f t="array" aca="1" ref="Q837" ca="1">INDEX('Isaac 401k'!L:L,MATCH('Retirement Calculator'!A837,'Isaac 401k'!N:N,0),0)</f>
        <v>14203875.368280416</v>
      </c>
      <c r="R837" s="25">
        <f t="array" aca="1" ref="R837" ca="1">INDEX('Lorri 401b'!L:L,MATCH('Retirement Calculator'!A837,'Lorri 401b'!N:N,0),0)</f>
        <v>11432050.901288966</v>
      </c>
      <c r="S837" s="25">
        <f t="shared" ca="1" si="787"/>
        <v>25635926.269569382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6404.7404596389215</v>
      </c>
      <c r="K838" s="25">
        <f t="shared" si="784"/>
        <v>16520.094745597391</v>
      </c>
      <c r="L838" s="25"/>
      <c r="N838" s="25">
        <f>'Combined Retirement'!$C$18/12</f>
        <v>33932.660666666663</v>
      </c>
      <c r="O838" s="25">
        <f t="shared" si="785"/>
        <v>11007.82546143035</v>
      </c>
      <c r="P838" s="25">
        <f t="shared" si="786"/>
        <v>22924.835205236312</v>
      </c>
      <c r="Q838" s="25">
        <f t="array" aca="1" ref="Q838" ca="1">INDEX('Isaac 401k'!L:L,MATCH('Retirement Calculator'!A838,'Isaac 401k'!N:N,0),0)</f>
        <v>14256626.755436696</v>
      </c>
      <c r="R838" s="25">
        <f t="array" aca="1" ref="R838" ca="1">INDEX('Lorri 401b'!L:L,MATCH('Retirement Calculator'!A838,'Lorri 401b'!N:N,0),0)</f>
        <v>11463095.5182373</v>
      </c>
      <c r="S838" s="25">
        <f t="shared" ca="1" si="787"/>
        <v>25719722.273673996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6404.7404596389215</v>
      </c>
      <c r="K839" s="25">
        <f t="shared" si="784"/>
        <v>16520.094745597391</v>
      </c>
      <c r="L839" s="25"/>
      <c r="N839" s="25">
        <f>'Combined Retirement'!$C$18/12</f>
        <v>33932.660666666663</v>
      </c>
      <c r="O839" s="25">
        <f t="shared" si="785"/>
        <v>11007.82546143035</v>
      </c>
      <c r="P839" s="25">
        <f t="shared" si="786"/>
        <v>22924.835205236312</v>
      </c>
      <c r="Q839" s="25">
        <f t="array" aca="1" ref="Q839" ca="1">INDEX('Isaac 401k'!L:L,MATCH('Retirement Calculator'!A839,'Isaac 401k'!N:N,0),0)</f>
        <v>14309597.940039461</v>
      </c>
      <c r="R839" s="25">
        <f t="array" aca="1" ref="R839" ca="1">INDEX('Lorri 401b'!L:L,MATCH('Retirement Calculator'!A839,'Lorri 401b'!N:N,0),0)</f>
        <v>11494269.487756252</v>
      </c>
      <c r="S839" s="25">
        <f t="shared" ca="1" si="787"/>
        <v>25803867.427795716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6404.7404596389215</v>
      </c>
      <c r="K840" s="25">
        <f t="shared" si="784"/>
        <v>16520.094745597391</v>
      </c>
      <c r="L840" s="25"/>
      <c r="N840" s="25">
        <f>'Combined Retirement'!$C$18/12</f>
        <v>33932.660666666663</v>
      </c>
      <c r="O840" s="25">
        <f t="shared" si="785"/>
        <v>11007.82546143035</v>
      </c>
      <c r="P840" s="25">
        <f t="shared" si="786"/>
        <v>22924.835205236312</v>
      </c>
      <c r="Q840" s="25">
        <f t="array" aca="1" ref="Q840" ca="1">INDEX('Isaac 401k'!L:L,MATCH('Retirement Calculator'!A840,'Isaac 401k'!N:N,0),0)</f>
        <v>14362789.837911405</v>
      </c>
      <c r="R840" s="25">
        <f t="array" aca="1" ref="R840" ca="1">INDEX('Lorri 401b'!L:L,MATCH('Retirement Calculator'!A840,'Lorri 401b'!N:N,0),0)</f>
        <v>11525573.348814866</v>
      </c>
      <c r="S840" s="25">
        <f t="shared" ca="1" si="787"/>
        <v>25888363.186726272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6404.7404596389215</v>
      </c>
      <c r="K841" s="25">
        <f t="shared" si="784"/>
        <v>16520.094745597391</v>
      </c>
      <c r="L841" s="25"/>
      <c r="N841" s="25">
        <f>'Combined Retirement'!$C$18/12</f>
        <v>33932.660666666663</v>
      </c>
      <c r="O841" s="25">
        <f t="shared" si="785"/>
        <v>11007.82546143035</v>
      </c>
      <c r="P841" s="25">
        <f t="shared" si="786"/>
        <v>22924.835205236312</v>
      </c>
      <c r="Q841" s="25">
        <f t="array" aca="1" ref="Q841" ca="1">INDEX('Isaac 401k'!L:L,MATCH('Retirement Calculator'!A841,'Isaac 401k'!N:N,0),0)</f>
        <v>14416203.368691148</v>
      </c>
      <c r="R841" s="25">
        <f t="array" aca="1" ref="R841" ca="1">INDEX('Lorri 401b'!L:L,MATCH('Retirement Calculator'!A841,'Lorri 401b'!N:N,0),0)</f>
        <v>11557007.642627891</v>
      </c>
      <c r="S841" s="25">
        <f t="shared" ca="1" si="787"/>
        <v>25973211.011319041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6404.7404596389215</v>
      </c>
      <c r="K842" s="25">
        <f t="shared" si="784"/>
        <v>16520.094745597391</v>
      </c>
      <c r="L842" s="25"/>
      <c r="N842" s="25">
        <f>'Combined Retirement'!$C$18/12</f>
        <v>33932.660666666663</v>
      </c>
      <c r="O842" s="25">
        <f t="shared" si="785"/>
        <v>11007.82546143035</v>
      </c>
      <c r="P842" s="25">
        <f t="shared" si="786"/>
        <v>22924.835205236312</v>
      </c>
      <c r="Q842" s="25">
        <f t="array" aca="1" ref="Q842" ca="1">INDEX('Isaac 401k'!L:L,MATCH('Retirement Calculator'!A842,'Isaac 401k'!N:N,0),0)</f>
        <v>14469839.455849141</v>
      </c>
      <c r="R842" s="25">
        <f t="array" aca="1" ref="R842" ca="1">INDEX('Lorri 401b'!L:L,MATCH('Retirement Calculator'!A842,'Lorri 401b'!N:N,0),0)</f>
        <v>11588572.912665138</v>
      </c>
      <c r="S842" s="25">
        <f t="shared" ca="1" si="787"/>
        <v>26058412.368514277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6404.7404596389215</v>
      </c>
      <c r="K843" s="25">
        <f t="shared" si="784"/>
        <v>16520.094745597391</v>
      </c>
      <c r="L843" s="25"/>
      <c r="N843" s="25">
        <f>'Combined Retirement'!$C$18/12</f>
        <v>33932.660666666663</v>
      </c>
      <c r="O843" s="25">
        <f t="shared" si="785"/>
        <v>11007.82546143035</v>
      </c>
      <c r="P843" s="25">
        <f t="shared" si="786"/>
        <v>22924.835205236312</v>
      </c>
      <c r="Q843" s="25">
        <f t="array" aca="1" ref="Q843" ca="1">INDEX('Isaac 401k'!L:L,MATCH('Retirement Calculator'!A843,'Isaac 401k'!N:N,0),0)</f>
        <v>14523699.026703624</v>
      </c>
      <c r="R843" s="25">
        <f t="array" aca="1" ref="R843" ca="1">INDEX('Lorri 401b'!L:L,MATCH('Retirement Calculator'!A843,'Lorri 401b'!N:N,0),0)</f>
        <v>11620269.704660872</v>
      </c>
      <c r="S843" s="25">
        <f t="shared" ca="1" si="787"/>
        <v>26143968.731364496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6404.7404596389215</v>
      </c>
      <c r="K844" s="25">
        <f t="shared" si="784"/>
        <v>16520.094745597391</v>
      </c>
      <c r="L844" s="25"/>
      <c r="N844" s="25">
        <f>'Combined Retirement'!$C$18/12</f>
        <v>33932.660666666663</v>
      </c>
      <c r="O844" s="25">
        <f t="shared" si="785"/>
        <v>11007.82546143035</v>
      </c>
      <c r="P844" s="25">
        <f t="shared" si="786"/>
        <v>22924.835205236312</v>
      </c>
      <c r="Q844" s="25">
        <f t="array" aca="1" ref="Q844" ca="1">INDEX('Isaac 401k'!L:L,MATCH('Retirement Calculator'!A844,'Isaac 401k'!N:N,0),0)</f>
        <v>14577783.012436667</v>
      </c>
      <c r="R844" s="25">
        <f t="array" aca="1" ref="R844" ca="1">INDEX('Lorri 401b'!L:L,MATCH('Retirement Calculator'!A844,'Lorri 401b'!N:N,0),0)</f>
        <v>11652098.566623256</v>
      </c>
      <c r="S844" s="25">
        <f t="shared" ca="1" si="787"/>
        <v>26229881.579059921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6404.7404596389215</v>
      </c>
      <c r="K845" s="25">
        <f t="shared" si="784"/>
        <v>16520.094745597391</v>
      </c>
      <c r="L845" s="25"/>
      <c r="N845" s="25">
        <f>'Combined Retirement'!$C$18/12</f>
        <v>33932.660666666663</v>
      </c>
      <c r="O845" s="25">
        <f t="shared" si="785"/>
        <v>11007.82546143035</v>
      </c>
      <c r="P845" s="25">
        <f t="shared" si="786"/>
        <v>22924.835205236312</v>
      </c>
      <c r="Q845" s="25">
        <f t="array" aca="1" ref="Q845" ca="1">INDEX('Isaac 401k'!L:L,MATCH('Retirement Calculator'!A845,'Isaac 401k'!N:N,0),0)</f>
        <v>14632092.348110266</v>
      </c>
      <c r="R845" s="25">
        <f t="array" aca="1" ref="R845" ca="1">INDEX('Lorri 401b'!L:L,MATCH('Retirement Calculator'!A845,'Lorri 401b'!N:N,0),0)</f>
        <v>11684060.048843816</v>
      </c>
      <c r="S845" s="25">
        <f t="shared" ca="1" si="787"/>
        <v>26316152.396954082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6404.7404596389215</v>
      </c>
      <c r="K846" s="25">
        <f t="shared" si="784"/>
        <v>16520.094745597391</v>
      </c>
      <c r="L846" s="25"/>
      <c r="N846" s="25">
        <f>'Combined Retirement'!$C$18/12</f>
        <v>33932.660666666663</v>
      </c>
      <c r="O846" s="25">
        <f t="shared" si="785"/>
        <v>11007.82546143035</v>
      </c>
      <c r="P846" s="25">
        <f t="shared" si="786"/>
        <v>22924.835205236312</v>
      </c>
      <c r="Q846" s="25">
        <f t="array" aca="1" ref="Q846" ca="1">INDEX('Isaac 401k'!L:L,MATCH('Retirement Calculator'!A846,'Isaac 401k'!N:N,0),0)</f>
        <v>14686627.972682504</v>
      </c>
      <c r="R846" s="25">
        <f t="array" aca="1" ref="R846" ca="1">INDEX('Lorri 401b'!L:L,MATCH('Retirement Calculator'!A846,'Lorri 401b'!N:N,0),0)</f>
        <v>11716154.703906961</v>
      </c>
      <c r="S846" s="25">
        <f t="shared" ca="1" si="787"/>
        <v>26402782.676589467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6404.7404596389215</v>
      </c>
      <c r="K847" s="25">
        <f t="shared" si="784"/>
        <v>16520.094745597391</v>
      </c>
      <c r="L847" s="25"/>
      <c r="N847" s="25">
        <f>'Combined Retirement'!$C$18/12</f>
        <v>33932.660666666663</v>
      </c>
      <c r="O847" s="25">
        <f t="shared" si="785"/>
        <v>11007.82546143035</v>
      </c>
      <c r="P847" s="25">
        <f t="shared" si="786"/>
        <v>22924.835205236312</v>
      </c>
      <c r="Q847" s="25">
        <f t="array" aca="1" ref="Q847" ca="1">INDEX('Isaac 401k'!L:L,MATCH('Retirement Calculator'!A847,'Isaac 401k'!N:N,0),0)</f>
        <v>14741390.829023793</v>
      </c>
      <c r="R847" s="25">
        <f t="array" aca="1" ref="R847" ca="1">INDEX('Lorri 401b'!L:L,MATCH('Retirement Calculator'!A847,'Lorri 401b'!N:N,0),0)</f>
        <v>11748383.086699536</v>
      </c>
      <c r="S847" s="25">
        <f t="shared" ca="1" si="787"/>
        <v>26489773.915723331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6404.7404596389215</v>
      </c>
      <c r="K848" s="25">
        <f t="shared" si="784"/>
        <v>16520.094745597391</v>
      </c>
      <c r="L848" s="25"/>
      <c r="N848" s="25">
        <f>'Combined Retirement'!$C$18/12</f>
        <v>33932.660666666663</v>
      </c>
      <c r="O848" s="25">
        <f t="shared" si="785"/>
        <v>11007.82546143035</v>
      </c>
      <c r="P848" s="25">
        <f t="shared" si="786"/>
        <v>22924.835205236312</v>
      </c>
      <c r="Q848" s="25">
        <f t="array" aca="1" ref="Q848" ca="1">INDEX('Isaac 401k'!L:L,MATCH('Retirement Calculator'!A848,'Isaac 401k'!N:N,0),0)</f>
        <v>14796381.86393317</v>
      </c>
      <c r="R848" s="25">
        <f t="array" aca="1" ref="R848" ca="1">INDEX('Lorri 401b'!L:L,MATCH('Retirement Calculator'!A848,'Lorri 401b'!N:N,0),0)</f>
        <v>11780745.754420415</v>
      </c>
      <c r="S848" s="25">
        <f t="shared" ca="1" si="787"/>
        <v>26577127.618353583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6404.7404596389215</v>
      </c>
      <c r="K849" s="25">
        <f t="shared" si="784"/>
        <v>16520.094745597391</v>
      </c>
      <c r="L849" s="25"/>
      <c r="N849" s="25">
        <f>'Combined Retirement'!$C$18/12</f>
        <v>33932.660666666663</v>
      </c>
      <c r="O849" s="25">
        <f t="shared" si="785"/>
        <v>11007.82546143035</v>
      </c>
      <c r="P849" s="25">
        <f t="shared" si="786"/>
        <v>22924.835205236312</v>
      </c>
      <c r="Q849" s="25">
        <f t="array" aca="1" ref="Q849" ca="1">INDEX('Isaac 401k'!L:L,MATCH('Retirement Calculator'!A849,'Isaac 401k'!N:N,0),0)</f>
        <v>14851602.028154671</v>
      </c>
      <c r="R849" s="25">
        <f t="array" aca="1" ref="R849" ca="1">INDEX('Lorri 401b'!L:L,MATCH('Retirement Calculator'!A849,'Lorri 401b'!N:N,0),0)</f>
        <v>11813243.26659013</v>
      </c>
      <c r="S849" s="25">
        <f t="shared" ca="1" si="787"/>
        <v>26664845.294744801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6404.7404596389215</v>
      </c>
      <c r="K850" s="25">
        <f t="shared" si="784"/>
        <v>16520.094745597391</v>
      </c>
      <c r="L850" s="25"/>
      <c r="N850" s="25">
        <f>'Combined Retirement'!$C$18/12</f>
        <v>33932.660666666663</v>
      </c>
      <c r="O850" s="25">
        <f t="shared" si="785"/>
        <v>11007.82546143035</v>
      </c>
      <c r="P850" s="25">
        <f t="shared" si="786"/>
        <v>22924.835205236312</v>
      </c>
      <c r="Q850" s="25">
        <f t="array" aca="1" ref="Q850" ca="1">INDEX('Isaac 401k'!L:L,MATCH('Retirement Calculator'!A850,'Isaac 401k'!N:N,0),0)</f>
        <v>14907052.27639376</v>
      </c>
      <c r="R850" s="25">
        <f t="array" aca="1" ref="R850" ca="1">INDEX('Lorri 401b'!L:L,MATCH('Retirement Calculator'!A850,'Lorri 401b'!N:N,0),0)</f>
        <v>11845876.185060551</v>
      </c>
      <c r="S850" s="25">
        <f t="shared" ca="1" si="787"/>
        <v>26752928.46145431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6404.7404596389215</v>
      </c>
      <c r="K851" s="25">
        <f t="shared" si="784"/>
        <v>16520.094745597391</v>
      </c>
      <c r="L851" s="25"/>
      <c r="N851" s="25">
        <f>'Combined Retirement'!$C$18/12</f>
        <v>33932.660666666663</v>
      </c>
      <c r="O851" s="25">
        <f t="shared" si="785"/>
        <v>11007.82546143035</v>
      </c>
      <c r="P851" s="25">
        <f t="shared" si="786"/>
        <v>22924.835205236312</v>
      </c>
      <c r="Q851" s="25">
        <f t="array" aca="1" ref="Q851" ca="1">INDEX('Isaac 401k'!L:L,MATCH('Retirement Calculator'!A851,'Isaac 401k'!N:N,0),0)</f>
        <v>14962733.567333845</v>
      </c>
      <c r="R851" s="25">
        <f t="array" aca="1" ref="R851" ca="1">INDEX('Lorri 401b'!L:L,MATCH('Retirement Calculator'!A851,'Lorri 401b'!N:N,0),0)</f>
        <v>11878645.074024601</v>
      </c>
      <c r="S851" s="25">
        <f t="shared" ca="1" si="787"/>
        <v>26841378.641358446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6404.7404596389215</v>
      </c>
      <c r="K852" s="25">
        <f t="shared" si="784"/>
        <v>16520.094745597391</v>
      </c>
      <c r="L852" s="25"/>
      <c r="N852" s="25">
        <f>'Combined Retirement'!$C$18/12</f>
        <v>33932.660666666663</v>
      </c>
      <c r="O852" s="25">
        <f t="shared" si="785"/>
        <v>11007.82546143035</v>
      </c>
      <c r="P852" s="25">
        <f t="shared" si="786"/>
        <v>22924.835205236312</v>
      </c>
      <c r="Q852" s="25">
        <f t="array" aca="1" ref="Q852" ca="1">INDEX('Isaac 401k'!L:L,MATCH('Retirement Calculator'!A852,'Isaac 401k'!N:N,0),0)</f>
        <v>15018646.863652848</v>
      </c>
      <c r="R852" s="25">
        <f t="array" aca="1" ref="R852" ca="1">INDEX('Lorri 401b'!L:L,MATCH('Retirement Calculator'!A852,'Lorri 401b'!N:N,0),0)</f>
        <v>11911550.500026001</v>
      </c>
      <c r="S852" s="25">
        <f t="shared" ca="1" si="787"/>
        <v>26930197.36367885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6404.7404596389215</v>
      </c>
      <c r="K853" s="25">
        <f t="shared" si="784"/>
        <v>16520.094745597391</v>
      </c>
      <c r="L853" s="25"/>
      <c r="N853" s="25">
        <f>'Combined Retirement'!$C$18/12</f>
        <v>33932.660666666663</v>
      </c>
      <c r="O853" s="25">
        <f t="shared" si="785"/>
        <v>11007.82546143035</v>
      </c>
      <c r="P853" s="25">
        <f t="shared" si="786"/>
        <v>22924.835205236312</v>
      </c>
      <c r="Q853" s="25">
        <f t="array" aca="1" ref="Q853" ca="1">INDEX('Isaac 401k'!L:L,MATCH('Retirement Calculator'!A853,'Isaac 401k'!N:N,0),0)</f>
        <v>15074793.132039847</v>
      </c>
      <c r="R853" s="25">
        <f t="array" aca="1" ref="R853" ca="1">INDEX('Lorri 401b'!L:L,MATCH('Retirement Calculator'!A853,'Lorri 401b'!N:N,0),0)</f>
        <v>11944593.031969072</v>
      </c>
      <c r="S853" s="25">
        <f t="shared" ca="1" si="787"/>
        <v>27019386.164008919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6404.7404596389215</v>
      </c>
      <c r="K854" s="25">
        <f t="shared" si="784"/>
        <v>16520.094745597391</v>
      </c>
      <c r="L854" s="25"/>
      <c r="N854" s="25">
        <f>'Combined Retirement'!$C$18/12</f>
        <v>33932.660666666663</v>
      </c>
      <c r="O854" s="25">
        <f t="shared" si="785"/>
        <v>11007.82546143035</v>
      </c>
      <c r="P854" s="25">
        <f t="shared" si="786"/>
        <v>22924.835205236312</v>
      </c>
      <c r="Q854" s="25">
        <f t="array" aca="1" ref="Q854" ca="1">INDEX('Isaac 401k'!L:L,MATCH('Retirement Calculator'!A854,'Isaac 401k'!N:N,0),0)</f>
        <v>15131173.343211791</v>
      </c>
      <c r="R854" s="25">
        <f t="array" aca="1" ref="R854" ca="1">INDEX('Lorri 401b'!L:L,MATCH('Retirement Calculator'!A854,'Lorri 401b'!N:N,0),0)</f>
        <v>11977773.241128573</v>
      </c>
      <c r="S854" s="25">
        <f t="shared" ca="1" si="787"/>
        <v>27108946.584340364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6404.7404596389215</v>
      </c>
      <c r="K855" s="25">
        <f t="shared" si="784"/>
        <v>16520.094745597391</v>
      </c>
      <c r="L855" s="25"/>
      <c r="N855" s="25">
        <f>'Combined Retirement'!$C$18/12</f>
        <v>33932.660666666663</v>
      </c>
      <c r="O855" s="25">
        <f t="shared" si="785"/>
        <v>11007.82546143035</v>
      </c>
      <c r="P855" s="25">
        <f t="shared" si="786"/>
        <v>22924.835205236312</v>
      </c>
      <c r="Q855" s="25">
        <f t="array" aca="1" ref="Q855" ca="1">INDEX('Isaac 401k'!L:L,MATCH('Retirement Calculator'!A855,'Isaac 401k'!N:N,0),0)</f>
        <v>15187788.471930284</v>
      </c>
      <c r="R855" s="25">
        <f t="array" aca="1" ref="R855" ca="1">INDEX('Lorri 401b'!L:L,MATCH('Retirement Calculator'!A855,'Lorri 401b'!N:N,0),0)</f>
        <v>12011091.701159572</v>
      </c>
      <c r="S855" s="25">
        <f t="shared" ca="1" si="787"/>
        <v>27198880.173089854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6404.7404596389215</v>
      </c>
      <c r="K856" s="25">
        <f t="shared" si="784"/>
        <v>16520.094745597391</v>
      </c>
      <c r="L856" s="25"/>
      <c r="N856" s="25">
        <f>'Combined Retirement'!$C$18/12</f>
        <v>33932.660666666663</v>
      </c>
      <c r="O856" s="25">
        <f t="shared" si="785"/>
        <v>11007.82546143035</v>
      </c>
      <c r="P856" s="25">
        <f t="shared" si="786"/>
        <v>22924.835205236312</v>
      </c>
      <c r="Q856" s="25">
        <f t="array" aca="1" ref="Q856" ca="1">INDEX('Isaac 401k'!L:L,MATCH('Retirement Calculator'!A856,'Isaac 401k'!N:N,0),0)</f>
        <v>15244639.49701844</v>
      </c>
      <c r="R856" s="25">
        <f t="array" aca="1" ref="R856" ca="1">INDEX('Lorri 401b'!L:L,MATCH('Retirement Calculator'!A856,'Lorri 401b'!N:N,0),0)</f>
        <v>12044548.988107366</v>
      </c>
      <c r="S856" s="25">
        <f t="shared" ca="1" si="787"/>
        <v>27289188.485125806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6404.7404596389215</v>
      </c>
      <c r="K857" s="25">
        <f t="shared" si="784"/>
        <v>16520.094745597391</v>
      </c>
      <c r="L857" s="25"/>
      <c r="N857" s="25">
        <f>'Combined Retirement'!$C$18/12</f>
        <v>33932.660666666663</v>
      </c>
      <c r="O857" s="25">
        <f t="shared" si="785"/>
        <v>11007.82546143035</v>
      </c>
      <c r="P857" s="25">
        <f t="shared" si="786"/>
        <v>22924.835205236312</v>
      </c>
      <c r="Q857" s="25">
        <f t="array" aca="1" ref="Q857" ca="1">INDEX('Isaac 401k'!L:L,MATCH('Retirement Calculator'!A857,'Isaac 401k'!N:N,0),0)</f>
        <v>15301727.401377795</v>
      </c>
      <c r="R857" s="25">
        <f t="array" aca="1" ref="R857" ca="1">INDEX('Lorri 401b'!L:L,MATCH('Retirement Calculator'!A857,'Lorri 401b'!N:N,0),0)</f>
        <v>12078145.680417445</v>
      </c>
      <c r="S857" s="25">
        <f t="shared" ca="1" si="787"/>
        <v>27379873.081795238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6404.7404596389215</v>
      </c>
      <c r="K858" s="25">
        <f t="shared" si="784"/>
        <v>16520.094745597391</v>
      </c>
      <c r="L858" s="25"/>
      <c r="N858" s="25">
        <f>'Combined Retirement'!$C$18/12</f>
        <v>33932.660666666663</v>
      </c>
      <c r="O858" s="25">
        <f t="shared" si="785"/>
        <v>11007.82546143035</v>
      </c>
      <c r="P858" s="25">
        <f t="shared" si="786"/>
        <v>22924.835205236312</v>
      </c>
      <c r="Q858" s="25">
        <f t="array" aca="1" ref="Q858" ca="1">INDEX('Isaac 401k'!L:L,MATCH('Retirement Calculator'!A858,'Isaac 401k'!N:N,0),0)</f>
        <v>15359053.172005314</v>
      </c>
      <c r="R858" s="25">
        <f t="array" aca="1" ref="R858" ca="1">INDEX('Lorri 401b'!L:L,MATCH('Retirement Calculator'!A858,'Lorri 401b'!N:N,0),0)</f>
        <v>12111882.35894548</v>
      </c>
      <c r="S858" s="25">
        <f t="shared" ca="1" si="787"/>
        <v>27470935.530950792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6404.7404596389215</v>
      </c>
      <c r="K859" s="25">
        <f t="shared" si="784"/>
        <v>16520.094745597391</v>
      </c>
      <c r="L859" s="25"/>
      <c r="N859" s="25">
        <f>'Combined Retirement'!$C$18/12</f>
        <v>33932.660666666663</v>
      </c>
      <c r="O859" s="25">
        <f t="shared" si="785"/>
        <v>11007.82546143035</v>
      </c>
      <c r="P859" s="25">
        <f t="shared" si="786"/>
        <v>22924.835205236312</v>
      </c>
      <c r="Q859" s="25">
        <f t="array" aca="1" ref="Q859" ca="1">INDEX('Isaac 401k'!L:L,MATCH('Retirement Calculator'!A859,'Isaac 401k'!N:N,0),0)</f>
        <v>15416617.800010448</v>
      </c>
      <c r="R859" s="25">
        <f t="array" aca="1" ref="R859" ca="1">INDEX('Lorri 401b'!L:L,MATCH('Retirement Calculator'!A859,'Lorri 401b'!N:N,0),0)</f>
        <v>12145759.606967382</v>
      </c>
      <c r="S859" s="25">
        <f t="shared" ca="1" si="787"/>
        <v>27562377.406977832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6404.7404596389215</v>
      </c>
      <c r="K860" s="25">
        <f t="shared" si="784"/>
        <v>16520.094745597391</v>
      </c>
      <c r="L860" s="25"/>
      <c r="N860" s="25">
        <f>'Combined Retirement'!$C$18/12</f>
        <v>33932.660666666663</v>
      </c>
      <c r="O860" s="25">
        <f t="shared" si="785"/>
        <v>11007.82546143035</v>
      </c>
      <c r="P860" s="25">
        <f t="shared" si="786"/>
        <v>22924.835205236312</v>
      </c>
      <c r="Q860" s="25">
        <f t="array" aca="1" ref="Q860" ca="1">INDEX('Isaac 401k'!L:L,MATCH('Retirement Calculator'!A860,'Isaac 401k'!N:N,0),0)</f>
        <v>15474422.280632271</v>
      </c>
      <c r="R860" s="25">
        <f t="array" aca="1" ref="R860" ca="1">INDEX('Lorri 401b'!L:L,MATCH('Retirement Calculator'!A860,'Lorri 401b'!N:N,0),0)</f>
        <v>12179778.010189377</v>
      </c>
      <c r="S860" s="25">
        <f t="shared" ca="1" si="787"/>
        <v>27654200.290821649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6404.7404596389215</v>
      </c>
      <c r="K861" s="25">
        <f t="shared" si="784"/>
        <v>16520.094745597391</v>
      </c>
      <c r="L861" s="25"/>
      <c r="N861" s="25">
        <f>'Combined Retirement'!$C$18/12</f>
        <v>33932.660666666663</v>
      </c>
      <c r="O861" s="25">
        <f t="shared" si="785"/>
        <v>11007.82546143035</v>
      </c>
      <c r="P861" s="25">
        <f t="shared" si="786"/>
        <v>22924.835205236312</v>
      </c>
      <c r="Q861" s="25">
        <f t="array" aca="1" ref="Q861" ca="1">INDEX('Isaac 401k'!L:L,MATCH('Retirement Calculator'!A861,'Isaac 401k'!N:N,0),0)</f>
        <v>15532467.613256684</v>
      </c>
      <c r="R861" s="25">
        <f t="array" aca="1" ref="R861" ca="1">INDEX('Lorri 401b'!L:L,MATCH('Retirement Calculator'!A861,'Lorri 401b'!N:N,0),0)</f>
        <v>12213938.15675813</v>
      </c>
      <c r="S861" s="25">
        <f t="shared" ca="1" si="787"/>
        <v>27746405.770014815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6404.7404596389215</v>
      </c>
      <c r="K862" s="25">
        <f t="shared" si="784"/>
        <v>16520.094745597391</v>
      </c>
      <c r="L862" s="25"/>
      <c r="N862" s="25">
        <f>'Combined Retirement'!$C$18/12</f>
        <v>33932.660666666663</v>
      </c>
      <c r="O862" s="25">
        <f t="shared" si="785"/>
        <v>11007.82546143035</v>
      </c>
      <c r="P862" s="25">
        <f t="shared" si="786"/>
        <v>22924.835205236312</v>
      </c>
      <c r="Q862" s="25">
        <f t="array" aca="1" ref="Q862" ca="1">INDEX('Isaac 401k'!L:L,MATCH('Retirement Calculator'!A862,'Isaac 401k'!N:N,0),0)</f>
        <v>15590754.801433699</v>
      </c>
      <c r="R862" s="25">
        <f t="array" aca="1" ref="R862" ca="1">INDEX('Lorri 401b'!L:L,MATCH('Retirement Calculator'!A862,'Lorri 401b'!N:N,0),0)</f>
        <v>12248240.637270918</v>
      </c>
      <c r="S862" s="25">
        <f t="shared" ca="1" si="787"/>
        <v>27838995.438704617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6404.7404596389215</v>
      </c>
      <c r="K863" s="25">
        <f t="shared" si="784"/>
        <v>16520.094745597391</v>
      </c>
      <c r="L863" s="25"/>
      <c r="N863" s="25">
        <f>'Combined Retirement'!$C$18/12</f>
        <v>33932.660666666663</v>
      </c>
      <c r="O863" s="25">
        <f t="shared" si="785"/>
        <v>11007.82546143035</v>
      </c>
      <c r="P863" s="25">
        <f t="shared" si="786"/>
        <v>22924.835205236312</v>
      </c>
      <c r="Q863" s="25">
        <f t="array" aca="1" ref="Q863" ca="1">INDEX('Isaac 401k'!L:L,MATCH('Retirement Calculator'!A863,'Isaac 401k'!N:N,0),0)</f>
        <v>15649284.852894785</v>
      </c>
      <c r="R863" s="25">
        <f t="array" aca="1" ref="R863" ca="1">INDEX('Lorri 401b'!L:L,MATCH('Retirement Calculator'!A863,'Lorri 401b'!N:N,0),0)</f>
        <v>12282686.044785844</v>
      </c>
      <c r="S863" s="25">
        <f t="shared" ca="1" si="787"/>
        <v>27931970.897680629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6404.7404596389215</v>
      </c>
      <c r="K864" s="25">
        <f t="shared" si="784"/>
        <v>16520.094745597391</v>
      </c>
      <c r="L864" s="25"/>
      <c r="N864" s="25">
        <f>'Combined Retirement'!$C$18/12</f>
        <v>33932.660666666663</v>
      </c>
      <c r="O864" s="25">
        <f t="shared" si="785"/>
        <v>11007.82546143035</v>
      </c>
      <c r="P864" s="25">
        <f t="shared" si="786"/>
        <v>22924.835205236312</v>
      </c>
      <c r="Q864" s="25">
        <f t="array" aca="1" ref="Q864" ca="1">INDEX('Isaac 401k'!L:L,MATCH('Retirement Calculator'!A864,'Isaac 401k'!N:N,0),0)</f>
        <v>15708058.779570291</v>
      </c>
      <c r="R864" s="25">
        <f t="array" aca="1" ref="R864" ca="1">INDEX('Lorri 401b'!L:L,MATCH('Retirement Calculator'!A864,'Lorri 401b'!N:N,0),0)</f>
        <v>12317274.974832082</v>
      </c>
      <c r="S864" s="25">
        <f t="shared" ca="1" si="787"/>
        <v>28025333.754402373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6404.7404596389215</v>
      </c>
      <c r="K865" s="25">
        <f t="shared" si="784"/>
        <v>16520.094745597391</v>
      </c>
      <c r="L865" s="25"/>
      <c r="N865" s="25">
        <f>'Combined Retirement'!$C$18/12</f>
        <v>33932.660666666663</v>
      </c>
      <c r="O865" s="25">
        <f t="shared" si="785"/>
        <v>11007.82546143035</v>
      </c>
      <c r="P865" s="25">
        <f t="shared" si="786"/>
        <v>22924.835205236312</v>
      </c>
      <c r="Q865" s="25">
        <f t="array" aca="1" ref="Q865" ca="1">INDEX('Isaac 401k'!L:L,MATCH('Retirement Calculator'!A865,'Isaac 401k'!N:N,0),0)</f>
        <v>15767077.597606946</v>
      </c>
      <c r="R865" s="25">
        <f t="array" aca="1" ref="R865" ca="1">INDEX('Lorri 401b'!L:L,MATCH('Retirement Calculator'!A865,'Lorri 401b'!N:N,0),0)</f>
        <v>12352008.02542018</v>
      </c>
      <c r="S865" s="25">
        <f t="shared" ca="1" si="787"/>
        <v>28119085.623027124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6404.7404596389215</v>
      </c>
      <c r="K866" s="25">
        <f t="shared" si="784"/>
        <v>16520.094745597391</v>
      </c>
      <c r="L866" s="25"/>
      <c r="N866" s="25">
        <f>'Combined Retirement'!$C$18/12</f>
        <v>33932.660666666663</v>
      </c>
      <c r="O866" s="25">
        <f t="shared" si="785"/>
        <v>11007.82546143035</v>
      </c>
      <c r="P866" s="25">
        <f t="shared" si="786"/>
        <v>22924.835205236312</v>
      </c>
      <c r="Q866" s="25">
        <f t="array" aca="1" ref="Q866" ca="1">INDEX('Isaac 401k'!L:L,MATCH('Retirement Calculator'!A866,'Isaac 401k'!N:N,0),0)</f>
        <v>15826342.32738542</v>
      </c>
      <c r="R866" s="25">
        <f t="array" aca="1" ref="R866" ca="1">INDEX('Lorri 401b'!L:L,MATCH('Retirement Calculator'!A866,'Lorri 401b'!N:N,0),0)</f>
        <v>12386885.797052393</v>
      </c>
      <c r="S866" s="25">
        <f t="shared" ca="1" si="787"/>
        <v>28213228.124437813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6404.7404596389215</v>
      </c>
      <c r="K867" s="25">
        <f t="shared" si="784"/>
        <v>16520.094745597391</v>
      </c>
      <c r="L867" s="25"/>
      <c r="N867" s="25">
        <f>'Combined Retirement'!$C$18/12</f>
        <v>33932.660666666663</v>
      </c>
      <c r="O867" s="25">
        <f t="shared" si="785"/>
        <v>11007.82546143035</v>
      </c>
      <c r="P867" s="25">
        <f t="shared" si="786"/>
        <v>22924.835205236312</v>
      </c>
      <c r="Q867" s="25">
        <f t="array" aca="1" ref="Q867" ca="1">INDEX('Isaac 401k'!L:L,MATCH('Retirement Calculator'!A867,'Isaac 401k'!N:N,0),0)</f>
        <v>15885853.993537972</v>
      </c>
      <c r="R867" s="25">
        <f t="array" aca="1" ref="R867" ca="1">INDEX('Lorri 401b'!L:L,MATCH('Retirement Calculator'!A867,'Lorri 401b'!N:N,0),0)</f>
        <v>12421908.892733075</v>
      </c>
      <c r="S867" s="25">
        <f t="shared" ca="1" si="787"/>
        <v>28307762.886271045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6404.7404596389215</v>
      </c>
      <c r="K868" s="25">
        <f t="shared" si="784"/>
        <v>16520.094745597391</v>
      </c>
      <c r="L868" s="25"/>
      <c r="N868" s="25">
        <f>'Combined Retirement'!$C$18/12</f>
        <v>33932.660666666663</v>
      </c>
      <c r="O868" s="25">
        <f t="shared" si="785"/>
        <v>11007.82546143035</v>
      </c>
      <c r="P868" s="25">
        <f t="shared" si="786"/>
        <v>22924.835205236312</v>
      </c>
      <c r="Q868" s="25">
        <f t="array" aca="1" ref="Q868" ca="1">INDEX('Isaac 401k'!L:L,MATCH('Retirement Calculator'!A868,'Isaac 401k'!N:N,0),0)</f>
        <v>15945613.624966159</v>
      </c>
      <c r="R868" s="25">
        <f t="array" aca="1" ref="R868" ca="1">INDEX('Lorri 401b'!L:L,MATCH('Retirement Calculator'!A868,'Lorri 401b'!N:N,0),0)</f>
        <v>12457077.917979093</v>
      </c>
      <c r="S868" s="25">
        <f t="shared" ca="1" si="787"/>
        <v>28402691.542945251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6404.7404596389215</v>
      </c>
      <c r="K869" s="25">
        <f t="shared" si="784"/>
        <v>16520.094745597391</v>
      </c>
      <c r="L869" s="25"/>
      <c r="N869" s="25">
        <f>'Combined Retirement'!$C$18/12</f>
        <v>33932.660666666663</v>
      </c>
      <c r="O869" s="25">
        <f t="shared" si="785"/>
        <v>11007.82546143035</v>
      </c>
      <c r="P869" s="25">
        <f t="shared" si="786"/>
        <v>22924.835205236312</v>
      </c>
      <c r="Q869" s="25">
        <f t="array" aca="1" ref="Q869" ca="1">INDEX('Isaac 401k'!L:L,MATCH('Retirement Calculator'!A869,'Isaac 401k'!N:N,0),0)</f>
        <v>16005622.25485863</v>
      </c>
      <c r="R869" s="25">
        <f t="array" aca="1" ref="R869" ca="1">INDEX('Lorri 401b'!L:L,MATCH('Retirement Calculator'!A869,'Lorri 401b'!N:N,0),0)</f>
        <v>12492393.480830302</v>
      </c>
      <c r="S869" s="25">
        <f t="shared" ca="1" si="787"/>
        <v>28498015.735688932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6404.7404596389215</v>
      </c>
      <c r="K870" s="25">
        <f t="shared" si="784"/>
        <v>16520.094745597391</v>
      </c>
      <c r="L870" s="25"/>
      <c r="N870" s="25">
        <f>'Combined Retirement'!$C$18/12</f>
        <v>33932.660666666663</v>
      </c>
      <c r="O870" s="25">
        <f t="shared" si="785"/>
        <v>11007.82546143035</v>
      </c>
      <c r="P870" s="25">
        <f t="shared" si="786"/>
        <v>22924.835205236312</v>
      </c>
      <c r="Q870" s="25">
        <f t="array" aca="1" ref="Q870" ca="1">INDEX('Isaac 401k'!L:L,MATCH('Retirement Calculator'!A870,'Isaac 401k'!N:N,0),0)</f>
        <v>16065880.920708986</v>
      </c>
      <c r="R870" s="25">
        <f t="array" aca="1" ref="R870" ca="1">INDEX('Lorri 401b'!L:L,MATCH('Retirement Calculator'!A870,'Lorri 401b'!N:N,0),0)</f>
        <v>12527856.191860059</v>
      </c>
      <c r="S870" s="25">
        <f t="shared" ca="1" si="787"/>
        <v>28593737.112569045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6404.7404596389215</v>
      </c>
      <c r="K871" s="25">
        <f t="shared" si="784"/>
        <v>16520.094745597391</v>
      </c>
      <c r="L871" s="25"/>
      <c r="N871" s="25">
        <f>'Combined Retirement'!$C$18/12</f>
        <v>33932.660666666663</v>
      </c>
      <c r="O871" s="25">
        <f t="shared" si="785"/>
        <v>11007.82546143035</v>
      </c>
      <c r="P871" s="25">
        <f t="shared" si="786"/>
        <v>22924.835205236312</v>
      </c>
      <c r="Q871" s="25">
        <f t="array" aca="1" ref="Q871" ca="1">INDEX('Isaac 401k'!L:L,MATCH('Retirement Calculator'!A871,'Isaac 401k'!N:N,0),0)</f>
        <v>16126390.664333718</v>
      </c>
      <c r="R871" s="25">
        <f t="array" aca="1" ref="R871" ca="1">INDEX('Lorri 401b'!L:L,MATCH('Retirement Calculator'!A871,'Lorri 401b'!N:N,0),0)</f>
        <v>12563466.664185774</v>
      </c>
      <c r="S871" s="25">
        <f t="shared" ca="1" si="787"/>
        <v>28689857.328519493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6404.7404596389215</v>
      </c>
      <c r="K872" s="25">
        <f t="shared" si="784"/>
        <v>16520.094745597391</v>
      </c>
      <c r="L872" s="25"/>
      <c r="N872" s="25">
        <f>'Combined Retirement'!$C$18/12</f>
        <v>33932.660666666663</v>
      </c>
      <c r="O872" s="25">
        <f t="shared" si="785"/>
        <v>11007.82546143035</v>
      </c>
      <c r="P872" s="25">
        <f t="shared" si="786"/>
        <v>22924.835205236312</v>
      </c>
      <c r="Q872" s="25">
        <f t="array" aca="1" ref="Q872" ca="1">INDEX('Isaac 401k'!L:L,MATCH('Retirement Calculator'!A872,'Isaac 401k'!N:N,0),0)</f>
        <v>16187152.531890221</v>
      </c>
      <c r="R872" s="25">
        <f t="array" aca="1" ref="R872" ca="1">INDEX('Lorri 401b'!L:L,MATCH('Retirement Calculator'!A872,'Lorri 401b'!N:N,0),0)</f>
        <v>12599225.51347951</v>
      </c>
      <c r="S872" s="25">
        <f t="shared" ca="1" si="787"/>
        <v>28786378.045369729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6404.7404596389215</v>
      </c>
      <c r="K873" s="25">
        <f t="shared" si="784"/>
        <v>16520.094745597391</v>
      </c>
      <c r="L873" s="25"/>
      <c r="N873" s="25">
        <f>'Combined Retirement'!$C$18/12</f>
        <v>33932.660666666663</v>
      </c>
      <c r="O873" s="25">
        <f t="shared" si="785"/>
        <v>11007.82546143035</v>
      </c>
      <c r="P873" s="25">
        <f t="shared" si="786"/>
        <v>22924.835205236312</v>
      </c>
      <c r="Q873" s="25">
        <f t="array" aca="1" ref="Q873" ca="1">INDEX('Isaac 401k'!L:L,MATCH('Retirement Calculator'!A873,'Isaac 401k'!N:N,0),0)</f>
        <v>16248167.573894875</v>
      </c>
      <c r="R873" s="25">
        <f t="array" aca="1" ref="R873" ca="1">INDEX('Lorri 401b'!L:L,MATCH('Retirement Calculator'!A873,'Lorri 401b'!N:N,0),0)</f>
        <v>12635133.357978638</v>
      </c>
      <c r="S873" s="25">
        <f t="shared" ca="1" si="787"/>
        <v>28883300.931873515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6404.7404596389215</v>
      </c>
      <c r="K874" s="25">
        <f t="shared" si="784"/>
        <v>16520.094745597391</v>
      </c>
      <c r="L874" s="25"/>
      <c r="N874" s="25">
        <f>'Combined Retirement'!$C$18/12</f>
        <v>33932.660666666663</v>
      </c>
      <c r="O874" s="25">
        <f t="shared" si="785"/>
        <v>11007.82546143035</v>
      </c>
      <c r="P874" s="25">
        <f t="shared" si="786"/>
        <v>22924.835205236312</v>
      </c>
      <c r="Q874" s="25">
        <f t="array" aca="1" ref="Q874" ca="1">INDEX('Isaac 401k'!L:L,MATCH('Retirement Calculator'!A874,'Isaac 401k'!N:N,0),0)</f>
        <v>16309436.845241215</v>
      </c>
      <c r="R874" s="25">
        <f t="array" aca="1" ref="R874" ca="1">INDEX('Lorri 401b'!L:L,MATCH('Retirement Calculator'!A874,'Lorri 401b'!N:N,0),0)</f>
        <v>12671190.818496512</v>
      </c>
      <c r="S874" s="25">
        <f t="shared" ca="1" si="787"/>
        <v>28980627.663737729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6404.7404596389215</v>
      </c>
      <c r="K875" s="25">
        <f t="shared" si="784"/>
        <v>16520.094745597391</v>
      </c>
      <c r="L875" s="25"/>
      <c r="N875" s="25">
        <f>'Combined Retirement'!$C$18/12</f>
        <v>33932.660666666663</v>
      </c>
      <c r="O875" s="25">
        <f t="shared" si="785"/>
        <v>11007.82546143035</v>
      </c>
      <c r="P875" s="25">
        <f t="shared" si="786"/>
        <v>22924.835205236312</v>
      </c>
      <c r="Q875" s="25">
        <f t="array" aca="1" ref="Q875" ca="1">INDEX('Isaac 401k'!L:L,MATCH('Retirement Calculator'!A875,'Isaac 401k'!N:N,0),0)</f>
        <v>16370961.405218165</v>
      </c>
      <c r="R875" s="25">
        <f t="array" aca="1" ref="R875" ca="1">INDEX('Lorri 401b'!L:L,MATCH('Retirement Calculator'!A875,'Lorri 401b'!N:N,0),0)</f>
        <v>12707398.518433211</v>
      </c>
      <c r="S875" s="25">
        <f t="shared" ca="1" si="787"/>
        <v>29078359.923651375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6404.7404596389215</v>
      </c>
      <c r="K876" s="25">
        <f t="shared" si="784"/>
        <v>16520.094745597391</v>
      </c>
      <c r="L876" s="25"/>
      <c r="N876" s="25">
        <f>'Combined Retirement'!$C$18/12</f>
        <v>33932.660666666663</v>
      </c>
      <c r="O876" s="25">
        <f t="shared" si="785"/>
        <v>11007.82546143035</v>
      </c>
      <c r="P876" s="25">
        <f t="shared" si="786"/>
        <v>22924.835205236312</v>
      </c>
      <c r="Q876" s="25">
        <f t="array" aca="1" ref="Q876" ca="1">INDEX('Isaac 401k'!L:L,MATCH('Retirement Calculator'!A876,'Isaac 401k'!N:N,0),0)</f>
        <v>16432742.317528352</v>
      </c>
      <c r="R876" s="25">
        <f t="array" aca="1" ref="R876" ca="1">INDEX('Lorri 401b'!L:L,MATCH('Retirement Calculator'!A876,'Lorri 401b'!N:N,0),0)</f>
        <v>12743757.083786312</v>
      </c>
      <c r="S876" s="25">
        <f t="shared" ca="1" si="787"/>
        <v>29176499.401314665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6404.7404596389215</v>
      </c>
      <c r="K877" s="25">
        <f t="shared" si="784"/>
        <v>16520.094745597391</v>
      </c>
      <c r="L877" s="25"/>
      <c r="N877" s="25">
        <f>'Combined Retirement'!$C$18/12</f>
        <v>33932.660666666663</v>
      </c>
      <c r="O877" s="25">
        <f t="shared" si="785"/>
        <v>11007.82546143035</v>
      </c>
      <c r="P877" s="25">
        <f t="shared" si="786"/>
        <v>22924.835205236312</v>
      </c>
      <c r="Q877" s="25">
        <f t="array" aca="1" ref="Q877" ca="1">INDEX('Isaac 401k'!L:L,MATCH('Retirement Calculator'!A877,'Isaac 401k'!N:N,0),0)</f>
        <v>16494780.650306499</v>
      </c>
      <c r="R877" s="25">
        <f t="array" aca="1" ref="R877" ca="1">INDEX('Lorri 401b'!L:L,MATCH('Retirement Calculator'!A877,'Lorri 401b'!N:N,0),0)</f>
        <v>12780267.143161718</v>
      </c>
      <c r="S877" s="25">
        <f t="shared" ca="1" si="787"/>
        <v>29275047.793468215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6404.7404596389215</v>
      </c>
      <c r="K878" s="25">
        <f t="shared" si="784"/>
        <v>16520.094745597391</v>
      </c>
      <c r="L878" s="25"/>
      <c r="N878" s="25">
        <f>'Combined Retirement'!$C$18/12</f>
        <v>33932.660666666663</v>
      </c>
      <c r="O878" s="25">
        <f t="shared" si="785"/>
        <v>11007.82546143035</v>
      </c>
      <c r="P878" s="25">
        <f t="shared" si="786"/>
        <v>22924.835205236312</v>
      </c>
      <c r="Q878" s="25">
        <f t="array" aca="1" ref="Q878" ca="1">INDEX('Isaac 401k'!L:L,MATCH('Retirement Calculator'!A878,'Isaac 401k'!N:N,0),0)</f>
        <v>16557077.476137888</v>
      </c>
      <c r="R878" s="25">
        <f t="array" aca="1" ref="R878" ca="1">INDEX('Lorri 401b'!L:L,MATCH('Retirement Calculator'!A878,'Lorri 401b'!N:N,0),0)</f>
        <v>12816929.327784522</v>
      </c>
      <c r="S878" s="25">
        <f t="shared" ca="1" si="787"/>
        <v>29374006.803922407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6404.7404596389215</v>
      </c>
      <c r="K879" s="25">
        <f t="shared" si="784"/>
        <v>16520.094745597391</v>
      </c>
      <c r="L879" s="25"/>
      <c r="N879" s="25">
        <f>'Combined Retirement'!$C$18/12</f>
        <v>33932.660666666663</v>
      </c>
      <c r="O879" s="25">
        <f t="shared" si="785"/>
        <v>11007.82546143035</v>
      </c>
      <c r="P879" s="25">
        <f t="shared" si="786"/>
        <v>22924.835205236312</v>
      </c>
      <c r="Q879" s="25">
        <f t="array" aca="1" ref="Q879" ca="1">INDEX('Isaac 401k'!L:L,MATCH('Retirement Calculator'!A879,'Isaac 401k'!N:N,0),0)</f>
        <v>16619633.872076908</v>
      </c>
      <c r="R879" s="25">
        <f t="array" aca="1" ref="R879" ca="1">INDEX('Lorri 401b'!L:L,MATCH('Retirement Calculator'!A879,'Lorri 401b'!N:N,0),0)</f>
        <v>12853744.271509919</v>
      </c>
      <c r="S879" s="25">
        <f t="shared" ca="1" si="787"/>
        <v>29473378.143586829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6404.7404596389215</v>
      </c>
      <c r="K880" s="25">
        <f t="shared" si="784"/>
        <v>16520.094745597391</v>
      </c>
      <c r="L880" s="25"/>
      <c r="N880" s="25">
        <f>'Combined Retirement'!$C$18/12</f>
        <v>33932.660666666663</v>
      </c>
      <c r="O880" s="25">
        <f t="shared" si="785"/>
        <v>11007.82546143035</v>
      </c>
      <c r="P880" s="25">
        <f t="shared" si="786"/>
        <v>22924.835205236312</v>
      </c>
      <c r="Q880" s="25">
        <f t="array" aca="1" ref="Q880" ca="1">INDEX('Isaac 401k'!L:L,MATCH('Retirement Calculator'!A880,'Isaac 401k'!N:N,0),0)</f>
        <v>16682450.919665674</v>
      </c>
      <c r="R880" s="25">
        <f t="array" aca="1" ref="R880" ca="1">INDEX('Lorri 401b'!L:L,MATCH('Retirement Calculator'!A880,'Lorri 401b'!N:N,0),0)</f>
        <v>12890712.610834174</v>
      </c>
      <c r="S880" s="25">
        <f t="shared" ca="1" si="787"/>
        <v>29573163.530499846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6404.7404596389215</v>
      </c>
      <c r="K881" s="25">
        <f t="shared" si="784"/>
        <v>16520.094745597391</v>
      </c>
      <c r="L881" s="25"/>
      <c r="N881" s="25">
        <f>'Combined Retirement'!$C$18/12</f>
        <v>33932.660666666663</v>
      </c>
      <c r="O881" s="25">
        <f t="shared" si="785"/>
        <v>11007.82546143035</v>
      </c>
      <c r="P881" s="25">
        <f t="shared" si="786"/>
        <v>22924.835205236312</v>
      </c>
      <c r="Q881" s="25">
        <f t="array" aca="1" ref="Q881" ca="1">INDEX('Isaac 401k'!L:L,MATCH('Retirement Calculator'!A881,'Isaac 401k'!N:N,0),0)</f>
        <v>16745529.704952726</v>
      </c>
      <c r="R881" s="25">
        <f t="array" aca="1" ref="R881" ca="1">INDEX('Lorri 401b'!L:L,MATCH('Retirement Calculator'!A881,'Lorri 401b'!N:N,0),0)</f>
        <v>12927834.984905614</v>
      </c>
      <c r="S881" s="25">
        <f t="shared" ca="1" si="787"/>
        <v>29673364.68985834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6404.7404596389215</v>
      </c>
      <c r="K882" s="25">
        <f t="shared" si="784"/>
        <v>16520.094745597391</v>
      </c>
      <c r="L882" s="25"/>
      <c r="N882" s="25">
        <f>'Combined Retirement'!$C$18/12</f>
        <v>33932.660666666663</v>
      </c>
      <c r="O882" s="25">
        <f t="shared" si="785"/>
        <v>11007.82546143035</v>
      </c>
      <c r="P882" s="25">
        <f t="shared" si="786"/>
        <v>22924.835205236312</v>
      </c>
      <c r="Q882" s="25">
        <f t="array" aca="1" ref="Q882" ca="1">INDEX('Isaac 401k'!L:L,MATCH('Retirement Calculator'!A882,'Isaac 401k'!N:N,0),0)</f>
        <v>16808871.318511806</v>
      </c>
      <c r="R882" s="25">
        <f t="array" aca="1" ref="R882" ca="1">INDEX('Lorri 401b'!L:L,MATCH('Retirement Calculator'!A882,'Lorri 401b'!N:N,0),0)</f>
        <v>12965112.035535684</v>
      </c>
      <c r="S882" s="25">
        <f t="shared" ca="1" si="787"/>
        <v>29773983.354047492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6404.7404596389215</v>
      </c>
      <c r="K883" s="25">
        <f t="shared" si="784"/>
        <v>16520.094745597391</v>
      </c>
      <c r="L883" s="25"/>
      <c r="N883" s="25">
        <f>'Combined Retirement'!$C$18/12</f>
        <v>33932.660666666663</v>
      </c>
      <c r="O883" s="25">
        <f t="shared" si="785"/>
        <v>11007.82546143035</v>
      </c>
      <c r="P883" s="25">
        <f t="shared" si="786"/>
        <v>22924.835205236312</v>
      </c>
      <c r="Q883" s="25">
        <f t="array" aca="1" ref="Q883" ca="1">INDEX('Isaac 401k'!L:L,MATCH('Retirement Calculator'!A883,'Isaac 401k'!N:N,0),0)</f>
        <v>16872476.855460718</v>
      </c>
      <c r="R883" s="25">
        <f t="array" aca="1" ref="R883" ca="1">INDEX('Lorri 401b'!L:L,MATCH('Retirement Calculator'!A883,'Lorri 401b'!N:N,0),0)</f>
        <v>13002544.407210046</v>
      </c>
      <c r="S883" s="25">
        <f t="shared" ca="1" si="787"/>
        <v>29875021.262670763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6404.7404596389215</v>
      </c>
      <c r="K884" s="25">
        <f t="shared" si="784"/>
        <v>16520.094745597391</v>
      </c>
      <c r="L884" s="25"/>
      <c r="N884" s="25">
        <f>'Combined Retirement'!$C$18/12</f>
        <v>33932.660666666663</v>
      </c>
      <c r="O884" s="25">
        <f t="shared" si="785"/>
        <v>11007.82546143035</v>
      </c>
      <c r="P884" s="25">
        <f t="shared" si="786"/>
        <v>22924.835205236312</v>
      </c>
      <c r="Q884" s="25">
        <f t="array" aca="1" ref="Q884" ca="1">INDEX('Isaac 401k'!L:L,MATCH('Retirement Calculator'!A884,'Isaac 401k'!N:N,0),0)</f>
        <v>16936347.415480249</v>
      </c>
      <c r="R884" s="25">
        <f t="array" aca="1" ref="R884" ca="1">INDEX('Lorri 401b'!L:L,MATCH('Retirement Calculator'!A884,'Lorri 401b'!N:N,0),0)</f>
        <v>13040132.747099718</v>
      </c>
      <c r="S884" s="25">
        <f t="shared" ca="1" si="787"/>
        <v>29976480.162579969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6404.7404596389215</v>
      </c>
      <c r="K885" s="25">
        <f t="shared" si="784"/>
        <v>16520.094745597391</v>
      </c>
      <c r="L885" s="25"/>
      <c r="N885" s="25">
        <f>'Combined Retirement'!$C$18/12</f>
        <v>33932.660666666663</v>
      </c>
      <c r="O885" s="25">
        <f t="shared" si="785"/>
        <v>11007.82546143035</v>
      </c>
      <c r="P885" s="25">
        <f t="shared" si="786"/>
        <v>22924.835205236312</v>
      </c>
      <c r="Q885" s="25">
        <f t="array" aca="1" ref="Q885" ca="1">INDEX('Isaac 401k'!L:L,MATCH('Retirement Calculator'!A885,'Isaac 401k'!N:N,0),0)</f>
        <v>17000484.102833197</v>
      </c>
      <c r="R885" s="25">
        <f t="array" aca="1" ref="R885" ca="1">INDEX('Lorri 401b'!L:L,MATCH('Retirement Calculator'!A885,'Lorri 401b'!N:N,0),0)</f>
        <v>13077877.705072263</v>
      </c>
      <c r="S885" s="25">
        <f t="shared" ca="1" si="787"/>
        <v>30078361.807905458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6404.7404596389215</v>
      </c>
      <c r="K886" s="25">
        <f t="shared" si="784"/>
        <v>16520.094745597391</v>
      </c>
      <c r="L886" s="25"/>
      <c r="N886" s="25">
        <f>'Combined Retirement'!$C$18/12</f>
        <v>33932.660666666663</v>
      </c>
      <c r="O886" s="25">
        <f t="shared" si="785"/>
        <v>11007.82546143035</v>
      </c>
      <c r="P886" s="25">
        <f t="shared" si="786"/>
        <v>22924.835205236312</v>
      </c>
      <c r="Q886" s="25">
        <f t="array" aca="1" ref="Q886" ca="1">INDEX('Isaac 401k'!L:L,MATCH('Retirement Calculator'!A886,'Isaac 401k'!N:N,0),0)</f>
        <v>17064888.026383448</v>
      </c>
      <c r="R886" s="25">
        <f t="array" aca="1" ref="R886" ca="1">INDEX('Lorri 401b'!L:L,MATCH('Retirement Calculator'!A886,'Lorri 401b'!N:N,0),0)</f>
        <v>13115779.933703028</v>
      </c>
      <c r="S886" s="25">
        <f t="shared" ca="1" si="787"/>
        <v>30180667.960086476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6404.7404596389215</v>
      </c>
      <c r="K887" s="25">
        <f t="shared" si="784"/>
        <v>16520.094745597391</v>
      </c>
      <c r="L887" s="25"/>
      <c r="N887" s="25">
        <f>'Combined Retirement'!$C$18/12</f>
        <v>33932.660666666663</v>
      </c>
      <c r="O887" s="25">
        <f t="shared" si="785"/>
        <v>11007.82546143035</v>
      </c>
      <c r="P887" s="25">
        <f t="shared" si="786"/>
        <v>22924.835205236312</v>
      </c>
      <c r="Q887" s="25">
        <f t="array" aca="1" ref="Q887" ca="1">INDEX('Isaac 401k'!L:L,MATCH('Retirement Calculator'!A887,'Isaac 401k'!N:N,0),0)</f>
        <v>17129560.29961516</v>
      </c>
      <c r="R887" s="25">
        <f t="array" aca="1" ref="R887" ca="1">INDEX('Lorri 401b'!L:L,MATCH('Retirement Calculator'!A887,'Lorri 401b'!N:N,0),0)</f>
        <v>13153840.08828642</v>
      </c>
      <c r="S887" s="25">
        <f t="shared" ca="1" si="787"/>
        <v>30283400.387901582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6404.7404596389215</v>
      </c>
      <c r="K888" s="25">
        <f t="shared" si="784"/>
        <v>16520.094745597391</v>
      </c>
      <c r="L888" s="25"/>
      <c r="N888" s="25">
        <f>'Combined Retirement'!$C$18/12</f>
        <v>33932.660666666663</v>
      </c>
      <c r="O888" s="25">
        <f t="shared" si="785"/>
        <v>11007.82546143035</v>
      </c>
      <c r="P888" s="25">
        <f t="shared" si="786"/>
        <v>22924.835205236312</v>
      </c>
      <c r="Q888" s="25">
        <f t="array" aca="1" ref="Q888" ca="1">INDEX('Isaac 401k'!L:L,MATCH('Retirement Calculator'!A888,'Isaac 401k'!N:N,0),0)</f>
        <v>17194502.040652003</v>
      </c>
      <c r="R888" s="25">
        <f t="array" aca="1" ref="R888" ca="1">INDEX('Lorri 401b'!L:L,MATCH('Retirement Calculator'!A888,'Lorri 401b'!N:N,0),0)</f>
        <v>13192058.826847244</v>
      </c>
      <c r="S888" s="25">
        <f t="shared" ca="1" si="787"/>
        <v>30386560.867499247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6404.7404596389215</v>
      </c>
      <c r="K889" s="25">
        <f t="shared" si="784"/>
        <v>16520.094745597391</v>
      </c>
      <c r="L889" s="25"/>
      <c r="N889" s="25">
        <f>'Combined Retirement'!$C$18/12</f>
        <v>33932.660666666663</v>
      </c>
      <c r="O889" s="25">
        <f t="shared" si="785"/>
        <v>11007.82546143035</v>
      </c>
      <c r="P889" s="25">
        <f t="shared" si="786"/>
        <v>22924.835205236312</v>
      </c>
      <c r="Q889" s="25">
        <f t="array" aca="1" ref="Q889" ca="1">INDEX('Isaac 401k'!L:L,MATCH('Retirement Calculator'!A889,'Isaac 401k'!N:N,0),0)</f>
        <v>17259714.3722765</v>
      </c>
      <c r="R889" s="25">
        <f t="array" aca="1" ref="R889" ca="1">INDEX('Lorri 401b'!L:L,MATCH('Retirement Calculator'!A889,'Lorri 401b'!N:N,0),0)</f>
        <v>13230436.810152071</v>
      </c>
      <c r="S889" s="25">
        <f t="shared" ca="1" si="787"/>
        <v>30490151.182428569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6404.7404596389215</v>
      </c>
      <c r="K890" s="25">
        <f t="shared" si="784"/>
        <v>16520.094745597391</v>
      </c>
      <c r="L890" s="25"/>
      <c r="N890" s="25">
        <f>'Combined Retirement'!$C$18/12</f>
        <v>33932.660666666663</v>
      </c>
      <c r="O890" s="25">
        <f t="shared" si="785"/>
        <v>11007.82546143035</v>
      </c>
      <c r="P890" s="25">
        <f t="shared" si="786"/>
        <v>22924.835205236312</v>
      </c>
      <c r="Q890" s="25">
        <f t="array" aca="1" ref="Q890" ca="1">INDEX('Isaac 401k'!L:L,MATCH('Retirement Calculator'!A890,'Isaac 401k'!N:N,0),0)</f>
        <v>17325198.421949431</v>
      </c>
      <c r="R890" s="25">
        <f t="array" aca="1" ref="R890" ca="1">INDEX('Lorri 401b'!L:L,MATCH('Retirement Calculator'!A890,'Lorri 401b'!N:N,0),0)</f>
        <v>13268974.701720668</v>
      </c>
      <c r="S890" s="25">
        <f t="shared" ca="1" si="787"/>
        <v>30594173.123670101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6404.7404596389215</v>
      </c>
      <c r="K891" s="25">
        <f t="shared" si="784"/>
        <v>16520.094745597391</v>
      </c>
      <c r="L891" s="25"/>
      <c r="N891" s="25">
        <f>'Combined Retirement'!$C$18/12</f>
        <v>33932.660666666663</v>
      </c>
      <c r="O891" s="25">
        <f t="shared" si="785"/>
        <v>11007.82546143035</v>
      </c>
      <c r="P891" s="25">
        <f t="shared" si="786"/>
        <v>22924.835205236312</v>
      </c>
      <c r="Q891" s="25">
        <f t="array" aca="1" ref="Q891" ca="1">INDEX('Isaac 401k'!L:L,MATCH('Retirement Calculator'!A891,'Isaac 401k'!N:N,0),0)</f>
        <v>17390955.321829334</v>
      </c>
      <c r="R891" s="25">
        <f t="array" aca="1" ref="R891" ca="1">INDEX('Lorri 401b'!L:L,MATCH('Retirement Calculator'!A891,'Lorri 401b'!N:N,0),0)</f>
        <v>13307673.167837467</v>
      </c>
      <c r="S891" s="25">
        <f t="shared" ca="1" si="787"/>
        <v>30698628.489666801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6404.7404596389215</v>
      </c>
      <c r="K892" s="25">
        <f t="shared" si="784"/>
        <v>16520.094745597391</v>
      </c>
      <c r="L892" s="25"/>
      <c r="N892" s="25">
        <f>'Combined Retirement'!$C$18/12</f>
        <v>33932.660666666663</v>
      </c>
      <c r="O892" s="25">
        <f t="shared" si="785"/>
        <v>11007.82546143035</v>
      </c>
      <c r="P892" s="25">
        <f t="shared" si="786"/>
        <v>22924.835205236312</v>
      </c>
      <c r="Q892" s="25">
        <f t="array" aca="1" ref="Q892" ca="1">INDEX('Isaac 401k'!L:L,MATCH('Retirement Calculator'!A892,'Isaac 401k'!N:N,0),0)</f>
        <v>17456986.208792068</v>
      </c>
      <c r="R892" s="25">
        <f t="array" aca="1" ref="R892" ca="1">INDEX('Lorri 401b'!L:L,MATCH('Retirement Calculator'!A892,'Lorri 401b'!N:N,0),0)</f>
        <v>13346532.877563085</v>
      </c>
      <c r="S892" s="25">
        <f t="shared" ca="1" si="787"/>
        <v>30803519.086355153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6404.7404596389215</v>
      </c>
      <c r="K893" s="25">
        <f t="shared" si="784"/>
        <v>16520.094745597391</v>
      </c>
      <c r="L893" s="25"/>
      <c r="N893" s="25">
        <f>'Combined Retirement'!$C$18/12</f>
        <v>33932.660666666663</v>
      </c>
      <c r="O893" s="25">
        <f t="shared" si="785"/>
        <v>11007.82546143035</v>
      </c>
      <c r="P893" s="25">
        <f t="shared" si="786"/>
        <v>22924.835205236312</v>
      </c>
      <c r="Q893" s="25">
        <f t="array" aca="1" ref="Q893" ca="1">INDEX('Isaac 401k'!L:L,MATCH('Retirement Calculator'!A893,'Isaac 401k'!N:N,0),0)</f>
        <v>17523292.22445048</v>
      </c>
      <c r="R893" s="25">
        <f t="array" aca="1" ref="R893" ca="1">INDEX('Lorri 401b'!L:L,MATCH('Retirement Calculator'!A893,'Lorri 401b'!N:N,0),0)</f>
        <v>13385554.502745895</v>
      </c>
      <c r="S893" s="25">
        <f t="shared" ca="1" si="787"/>
        <v>30908846.727196373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6404.7404596389215</v>
      </c>
      <c r="K894" s="25">
        <f t="shared" si="784"/>
        <v>16520.094745597391</v>
      </c>
      <c r="L894" s="25"/>
      <c r="N894" s="25">
        <f>'Combined Retirement'!$C$18/12</f>
        <v>33932.660666666663</v>
      </c>
      <c r="O894" s="25">
        <f t="shared" si="785"/>
        <v>11007.82546143035</v>
      </c>
      <c r="P894" s="25">
        <f t="shared" si="786"/>
        <v>22924.835205236312</v>
      </c>
      <c r="Q894" s="25">
        <f t="array" aca="1" ref="Q894" ca="1">INDEX('Isaac 401k'!L:L,MATCH('Retirement Calculator'!A894,'Isaac 401k'!N:N,0),0)</f>
        <v>17589874.515174136</v>
      </c>
      <c r="R894" s="25">
        <f t="array" aca="1" ref="R894" ca="1">INDEX('Lorri 401b'!L:L,MATCH('Retirement Calculator'!A894,'Lorri 401b'!N:N,0),0)</f>
        <v>13424738.718033632</v>
      </c>
      <c r="S894" s="25">
        <f t="shared" ca="1" si="787"/>
        <v>31014613.23320777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6404.7404596389215</v>
      </c>
      <c r="K895" s="25">
        <f t="shared" si="784"/>
        <v>16520.094745597391</v>
      </c>
      <c r="L895" s="25"/>
      <c r="N895" s="25">
        <f>'Combined Retirement'!$C$18/12</f>
        <v>33932.660666666663</v>
      </c>
      <c r="O895" s="25">
        <f t="shared" si="785"/>
        <v>11007.82546143035</v>
      </c>
      <c r="P895" s="25">
        <f t="shared" si="786"/>
        <v>22924.835205236312</v>
      </c>
      <c r="Q895" s="25">
        <f t="array" aca="1" ref="Q895" ca="1">INDEX('Isaac 401k'!L:L,MATCH('Retirement Calculator'!A895,'Isaac 401k'!N:N,0),0)</f>
        <v>17656734.232109141</v>
      </c>
      <c r="R895" s="25">
        <f t="array" aca="1" ref="R895" ca="1">INDEX('Lorri 401b'!L:L,MATCH('Retirement Calculator'!A895,'Lorri 401b'!N:N,0),0)</f>
        <v>13464086.200885069</v>
      </c>
      <c r="S895" s="25">
        <f t="shared" ca="1" si="787"/>
        <v>31120820.432994209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6404.7404596389215</v>
      </c>
      <c r="K896" s="25">
        <f t="shared" si="784"/>
        <v>16520.094745597391</v>
      </c>
      <c r="L896" s="25"/>
      <c r="N896" s="25">
        <f>'Combined Retirement'!$C$18/12</f>
        <v>33932.660666666663</v>
      </c>
      <c r="O896" s="25">
        <f t="shared" si="785"/>
        <v>11007.82546143035</v>
      </c>
      <c r="P896" s="25">
        <f t="shared" si="786"/>
        <v>22924.835205236312</v>
      </c>
      <c r="Q896" s="25">
        <f t="array" aca="1" ref="Q896" ca="1">INDEX('Isaac 401k'!L:L,MATCH('Retirement Calculator'!A896,'Isaac 401k'!N:N,0),0)</f>
        <v>17723872.53119804</v>
      </c>
      <c r="R896" s="25">
        <f t="array" aca="1" ref="R896" ca="1">INDEX('Lorri 401b'!L:L,MATCH('Retirement Calculator'!A896,'Lorri 401b'!N:N,0),0)</f>
        <v>13503597.63158172</v>
      </c>
      <c r="S896" s="25">
        <f t="shared" ca="1" si="787"/>
        <v>31227470.16277976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6404.7404596389215</v>
      </c>
      <c r="K897" s="25">
        <f t="shared" si="784"/>
        <v>16520.094745597391</v>
      </c>
      <c r="L897" s="25"/>
      <c r="N897" s="25">
        <f>'Combined Retirement'!$C$18/12</f>
        <v>33932.660666666663</v>
      </c>
      <c r="O897" s="25">
        <f t="shared" si="785"/>
        <v>11007.82546143035</v>
      </c>
      <c r="P897" s="25">
        <f t="shared" si="786"/>
        <v>22924.835205236312</v>
      </c>
      <c r="Q897" s="25">
        <f t="array" aca="1" ref="Q897" ca="1">INDEX('Isaac 401k'!L:L,MATCH('Retirement Calculator'!A897,'Isaac 401k'!N:N,0),0)</f>
        <v>17791290.573199809</v>
      </c>
      <c r="R897" s="25">
        <f t="array" aca="1" ref="R897" ca="1">INDEX('Lorri 401b'!L:L,MATCH('Retirement Calculator'!A897,'Lorri 401b'!N:N,0),0)</f>
        <v>13543273.693239607</v>
      </c>
      <c r="S897" s="25">
        <f t="shared" ca="1" si="787"/>
        <v>31334564.266439416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6404.7404596389215</v>
      </c>
      <c r="K898" s="25">
        <f t="shared" si="784"/>
        <v>16520.094745597391</v>
      </c>
      <c r="L898" s="25"/>
      <c r="N898" s="25">
        <f>'Combined Retirement'!$C$18/12</f>
        <v>33932.660666666663</v>
      </c>
      <c r="O898" s="25">
        <f t="shared" si="785"/>
        <v>11007.82546143035</v>
      </c>
      <c r="P898" s="25">
        <f t="shared" si="786"/>
        <v>22924.835205236312</v>
      </c>
      <c r="Q898" s="25">
        <f t="array" aca="1" ref="Q898" ca="1">INDEX('Isaac 401k'!L:L,MATCH('Retirement Calculator'!A898,'Isaac 401k'!N:N,0),0)</f>
        <v>17858989.523709919</v>
      </c>
      <c r="R898" s="25">
        <f t="array" aca="1" ref="R898" ca="1">INDEX('Lorri 401b'!L:L,MATCH('Retirement Calculator'!A898,'Lorri 401b'!N:N,0),0)</f>
        <v>13583115.071821069</v>
      </c>
      <c r="S898" s="25">
        <f t="shared" ca="1" si="787"/>
        <v>31442104.595530987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6404.7404596389215</v>
      </c>
      <c r="K899" s="25">
        <f t="shared" si="784"/>
        <v>16520.094745597391</v>
      </c>
      <c r="L899" s="25"/>
      <c r="N899" s="25">
        <f>'Combined Retirement'!$C$18/12</f>
        <v>33932.660666666663</v>
      </c>
      <c r="O899" s="25">
        <f t="shared" si="785"/>
        <v>11007.82546143035</v>
      </c>
      <c r="P899" s="25">
        <f t="shared" si="786"/>
        <v>22924.835205236312</v>
      </c>
      <c r="Q899" s="25">
        <f t="array" aca="1" ref="Q899" ca="1">INDEX('Isaac 401k'!L:L,MATCH('Retirement Calculator'!A899,'Isaac 401k'!N:N,0),0)</f>
        <v>17926970.55318049</v>
      </c>
      <c r="R899" s="25">
        <f t="array" aca="1" ref="R899" ca="1">INDEX('Lorri 401b'!L:L,MATCH('Retirement Calculator'!A899,'Lorri 401b'!N:N,0),0)</f>
        <v>13623122.45614662</v>
      </c>
      <c r="S899" s="25">
        <f t="shared" ca="1" si="787"/>
        <v>31550093.00932711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6404.7404596389215</v>
      </c>
      <c r="K900" s="25">
        <f t="shared" si="784"/>
        <v>16520.094745597391</v>
      </c>
      <c r="L900" s="25"/>
      <c r="N900" s="25">
        <f>'Combined Retirement'!$C$18/12</f>
        <v>33932.660666666663</v>
      </c>
      <c r="O900" s="25">
        <f t="shared" si="785"/>
        <v>11007.82546143035</v>
      </c>
      <c r="P900" s="25">
        <f t="shared" si="786"/>
        <v>22924.835205236312</v>
      </c>
      <c r="Q900" s="25">
        <f t="array" aca="1" ref="Q900" ca="1">INDEX('Isaac 401k'!L:L,MATCH('Retirement Calculator'!A900,'Isaac 401k'!N:N,0),0)</f>
        <v>17995234.83694052</v>
      </c>
      <c r="R900" s="25">
        <f t="array" aca="1" ref="R900" ca="1">INDEX('Lorri 401b'!L:L,MATCH('Retirement Calculator'!A900,'Lorri 401b'!N:N,0),0)</f>
        <v>13663296.537906861</v>
      </c>
      <c r="S900" s="25">
        <f t="shared" ca="1" si="787"/>
        <v>31658531.374847382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6404.7404596389215</v>
      </c>
      <c r="K901" s="25">
        <f t="shared" si="784"/>
        <v>16520.094745597391</v>
      </c>
      <c r="L901" s="25"/>
      <c r="N901" s="25">
        <f>'Combined Retirement'!$C$18/12</f>
        <v>33932.660666666663</v>
      </c>
      <c r="O901" s="25">
        <f t="shared" si="785"/>
        <v>11007.82546143035</v>
      </c>
      <c r="P901" s="25">
        <f t="shared" si="786"/>
        <v>22924.835205236312</v>
      </c>
      <c r="Q901" s="25">
        <f t="array" aca="1" ref="Q901" ca="1">INDEX('Isaac 401k'!L:L,MATCH('Retirement Calculator'!A901,'Isaac 401k'!N:N,0),0)</f>
        <v>18063783.555216216</v>
      </c>
      <c r="R901" s="25">
        <f t="array" aca="1" ref="R901" ca="1">INDEX('Lorri 401b'!L:L,MATCH('Retirement Calculator'!A901,'Lorri 401b'!N:N,0),0)</f>
        <v>13703638.011674436</v>
      </c>
      <c r="S901" s="25">
        <f t="shared" ca="1" si="787"/>
        <v>31767421.566890649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6404.7404596389215</v>
      </c>
      <c r="K902" s="25">
        <f t="shared" si="784"/>
        <v>16520.094745597391</v>
      </c>
      <c r="L902" s="25"/>
      <c r="N902" s="25">
        <f>'Combined Retirement'!$C$18/12</f>
        <v>33932.660666666663</v>
      </c>
      <c r="O902" s="25">
        <f t="shared" si="785"/>
        <v>11007.82546143035</v>
      </c>
      <c r="P902" s="25">
        <f t="shared" si="786"/>
        <v>22924.835205236312</v>
      </c>
      <c r="Q902" s="25">
        <f t="array" aca="1" ref="Q902" ca="1">INDEX('Isaac 401k'!L:L,MATCH('Retirement Calculator'!A902,'Isaac 401k'!N:N,0),0)</f>
        <v>18132617.893151395</v>
      </c>
      <c r="R902" s="25">
        <f t="array" aca="1" ref="R902" ca="1">INDEX('Lorri 401b'!L:L,MATCH('Retirement Calculator'!A902,'Lorri 401b'!N:N,0),0)</f>
        <v>13744147.574916042</v>
      </c>
      <c r="S902" s="25">
        <f t="shared" ca="1" si="787"/>
        <v>31876765.468067437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6404.7404596389215</v>
      </c>
      <c r="K903" s="25">
        <f t="shared" si="784"/>
        <v>16520.094745597391</v>
      </c>
      <c r="L903" s="25"/>
      <c r="N903" s="25">
        <f>'Combined Retirement'!$C$18/12</f>
        <v>33932.660666666663</v>
      </c>
      <c r="O903" s="25">
        <f t="shared" si="785"/>
        <v>11007.82546143035</v>
      </c>
      <c r="P903" s="25">
        <f t="shared" si="786"/>
        <v>22924.835205236312</v>
      </c>
      <c r="Q903" s="25">
        <f t="array" aca="1" ref="Q903" ca="1">INDEX('Isaac 401k'!L:L,MATCH('Retirement Calculator'!A903,'Isaac 401k'!N:N,0),0)</f>
        <v>18201739.040827971</v>
      </c>
      <c r="R903" s="25">
        <f t="array" aca="1" ref="R903" ca="1">INDEX('Lorri 401b'!L:L,MATCH('Retirement Calculator'!A903,'Lorri 401b'!N:N,0),0)</f>
        <v>13784825.928004488</v>
      </c>
      <c r="S903" s="25">
        <f t="shared" ca="1" si="787"/>
        <v>31986564.968832459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6404.7404596389215</v>
      </c>
      <c r="K904" s="25">
        <f t="shared" si="784"/>
        <v>16520.094745597391</v>
      </c>
      <c r="L904" s="25"/>
      <c r="N904" s="25">
        <f>'Combined Retirement'!$C$18/12</f>
        <v>33932.660666666663</v>
      </c>
      <c r="O904" s="25">
        <f t="shared" si="785"/>
        <v>11007.82546143035</v>
      </c>
      <c r="P904" s="25">
        <f t="shared" si="786"/>
        <v>22924.835205236312</v>
      </c>
      <c r="Q904" s="25">
        <f t="array" aca="1" ref="Q904" ca="1">INDEX('Isaac 401k'!L:L,MATCH('Retirement Calculator'!A904,'Isaac 401k'!N:N,0),0)</f>
        <v>18271148.193286534</v>
      </c>
      <c r="R904" s="25">
        <f t="array" aca="1" ref="R904" ca="1">INDEX('Lorri 401b'!L:L,MATCH('Retirement Calculator'!A904,'Lorri 401b'!N:N,0),0)</f>
        <v>13825673.774230804</v>
      </c>
      <c r="S904" s="25">
        <f t="shared" ca="1" si="787"/>
        <v>32096821.967517339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6404.7404596389215</v>
      </c>
      <c r="K905" s="25">
        <f t="shared" si="784"/>
        <v>16520.094745597391</v>
      </c>
      <c r="L905" s="25"/>
      <c r="N905" s="25">
        <f>'Combined Retirement'!$C$18/12</f>
        <v>33932.660666666663</v>
      </c>
      <c r="O905" s="25">
        <f t="shared" si="785"/>
        <v>11007.82546143035</v>
      </c>
      <c r="P905" s="25">
        <f t="shared" si="786"/>
        <v>22924.835205236312</v>
      </c>
      <c r="Q905" s="25">
        <f t="array" aca="1" ref="Q905" ca="1">INDEX('Isaac 401k'!L:L,MATCH('Retirement Calculator'!A905,'Isaac 401k'!N:N,0),0)</f>
        <v>18340846.550547007</v>
      </c>
      <c r="R905" s="25">
        <f t="array" aca="1" ref="R905" ca="1">INDEX('Lorri 401b'!L:L,MATCH('Retirement Calculator'!A905,'Lorri 401b'!N:N,0),0)</f>
        <v>13866691.819816396</v>
      </c>
      <c r="S905" s="25">
        <f t="shared" ca="1" si="787"/>
        <v>32207538.370363403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6404.7404596389215</v>
      </c>
      <c r="K906" s="25">
        <f t="shared" si="784"/>
        <v>16520.094745597391</v>
      </c>
      <c r="L906" s="25"/>
      <c r="N906" s="25">
        <f>'Combined Retirement'!$C$18/12</f>
        <v>33932.660666666663</v>
      </c>
      <c r="O906" s="25">
        <f t="shared" si="785"/>
        <v>11007.82546143035</v>
      </c>
      <c r="P906" s="25">
        <f t="shared" si="786"/>
        <v>22924.835205236312</v>
      </c>
      <c r="Q906" s="25">
        <f t="array" aca="1" ref="Q906" ca="1">INDEX('Isaac 401k'!L:L,MATCH('Retirement Calculator'!A906,'Isaac 401k'!N:N,0),0)</f>
        <v>18410835.317629397</v>
      </c>
      <c r="R906" s="25">
        <f t="array" aca="1" ref="R906" ca="1">INDEX('Lorri 401b'!L:L,MATCH('Retirement Calculator'!A906,'Lorri 401b'!N:N,0),0)</f>
        <v>13907880.77392526</v>
      </c>
      <c r="S906" s="25">
        <f t="shared" ca="1" si="787"/>
        <v>32318716.091554657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6404.7404596389215</v>
      </c>
      <c r="K907" s="25">
        <f t="shared" si="784"/>
        <v>16520.094745597391</v>
      </c>
      <c r="L907" s="25"/>
      <c r="N907" s="25">
        <f>'Combined Retirement'!$C$18/12</f>
        <v>33932.660666666663</v>
      </c>
      <c r="O907" s="25">
        <f t="shared" si="785"/>
        <v>11007.82546143035</v>
      </c>
      <c r="P907" s="25">
        <f t="shared" si="786"/>
        <v>22924.835205236312</v>
      </c>
      <c r="Q907" s="25">
        <f t="array" aca="1" ref="Q907" ca="1">INDEX('Isaac 401k'!L:L,MATCH('Retirement Calculator'!A907,'Isaac 401k'!N:N,0),0)</f>
        <v>18481115.70457463</v>
      </c>
      <c r="R907" s="25">
        <f t="array" aca="1" ref="R907" ca="1">INDEX('Lorri 401b'!L:L,MATCH('Retirement Calculator'!A907,'Lorri 401b'!N:N,0),0)</f>
        <v>13949241.348676246</v>
      </c>
      <c r="S907" s="25">
        <f t="shared" ca="1" si="787"/>
        <v>32430357.053250875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6404.7404596389215</v>
      </c>
      <c r="K908" s="25">
        <f t="shared" si="784"/>
        <v>16520.094745597391</v>
      </c>
      <c r="L908" s="25"/>
      <c r="N908" s="25">
        <f>'Combined Retirement'!$C$18/12</f>
        <v>33932.660666666663</v>
      </c>
      <c r="O908" s="25">
        <f t="shared" si="785"/>
        <v>11007.82546143035</v>
      </c>
      <c r="P908" s="25">
        <f t="shared" si="786"/>
        <v>22924.835205236312</v>
      </c>
      <c r="Q908" s="25">
        <f t="array" aca="1" ref="Q908" ca="1">INDEX('Isaac 401k'!L:L,MATCH('Retirement Calculator'!A908,'Isaac 401k'!N:N,0),0)</f>
        <v>18551688.92646547</v>
      </c>
      <c r="R908" s="25">
        <f t="array" aca="1" ref="R908" ca="1">INDEX('Lorri 401b'!L:L,MATCH('Retirement Calculator'!A908,'Lorri 401b'!N:N,0),0)</f>
        <v>13990774.259155359</v>
      </c>
      <c r="S908" s="25">
        <f t="shared" ca="1" si="787"/>
        <v>32542463.185620829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6404.7404596389215</v>
      </c>
      <c r="K909" s="25">
        <f t="shared" si="784"/>
        <v>16520.094745597391</v>
      </c>
      <c r="L909" s="25"/>
      <c r="N909" s="25">
        <f>'Combined Retirement'!$C$18/12</f>
        <v>33932.660666666663</v>
      </c>
      <c r="O909" s="25">
        <f t="shared" si="785"/>
        <v>11007.82546143035</v>
      </c>
      <c r="P909" s="25">
        <f t="shared" si="786"/>
        <v>22924.835205236312</v>
      </c>
      <c r="Q909" s="25">
        <f t="array" aca="1" ref="Q909" ca="1">INDEX('Isaac 401k'!L:L,MATCH('Retirement Calculator'!A909,'Isaac 401k'!N:N,0),0)</f>
        <v>18622556.203447521</v>
      </c>
      <c r="R909" s="25">
        <f t="array" aca="1" ref="R909" ca="1">INDEX('Lorri 401b'!L:L,MATCH('Retirement Calculator'!A909,'Lorri 401b'!N:N,0),0)</f>
        <v>14032480.223428136</v>
      </c>
      <c r="S909" s="25">
        <f t="shared" ca="1" si="787"/>
        <v>32655036.426875658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6404.7404596389215</v>
      </c>
      <c r="K910" s="25">
        <f t="shared" si="784"/>
        <v>16520.094745597391</v>
      </c>
      <c r="L910" s="25"/>
      <c r="N910" s="25">
        <f>'Combined Retirement'!$C$18/12</f>
        <v>33932.660666666663</v>
      </c>
      <c r="O910" s="25">
        <f t="shared" si="785"/>
        <v>11007.82546143035</v>
      </c>
      <c r="P910" s="25">
        <f t="shared" si="786"/>
        <v>22924.835205236312</v>
      </c>
      <c r="Q910" s="25">
        <f t="array" aca="1" ref="Q910" ca="1">INDEX('Isaac 401k'!L:L,MATCH('Retirement Calculator'!A910,'Isaac 401k'!N:N,0),0)</f>
        <v>18693718.760750331</v>
      </c>
      <c r="R910" s="25">
        <f t="array" aca="1" ref="R910" ca="1">INDEX('Lorri 401b'!L:L,MATCH('Retirement Calculator'!A910,'Lorri 401b'!N:N,0),0)</f>
        <v>14074359.96255205</v>
      </c>
      <c r="S910" s="25">
        <f t="shared" ca="1" si="787"/>
        <v>32768078.723302379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6404.7404596389215</v>
      </c>
      <c r="K911" s="25">
        <f t="shared" si="784"/>
        <v>16520.094745597391</v>
      </c>
      <c r="L911" s="25"/>
      <c r="N911" s="25">
        <f>'Combined Retirement'!$C$18/12</f>
        <v>33932.660666666663</v>
      </c>
      <c r="O911" s="25">
        <f t="shared" si="785"/>
        <v>11007.82546143035</v>
      </c>
      <c r="P911" s="25">
        <f t="shared" si="786"/>
        <v>22924.835205236312</v>
      </c>
      <c r="Q911" s="25">
        <f t="array" aca="1" ref="Q911" ca="1">INDEX('Isaac 401k'!L:L,MATCH('Retirement Calculator'!A911,'Isaac 401k'!N:N,0),0)</f>
        <v>18765177.82870857</v>
      </c>
      <c r="R911" s="25">
        <f t="array" aca="1" ref="R911" ca="1">INDEX('Lorri 401b'!L:L,MATCH('Retirement Calculator'!A911,'Lorri 401b'!N:N,0),0)</f>
        <v>14116414.200588981</v>
      </c>
      <c r="S911" s="25">
        <f t="shared" ca="1" si="787"/>
        <v>32881592.029297553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6404.7404596389215</v>
      </c>
      <c r="K912" s="25">
        <f t="shared" si="784"/>
        <v>16520.094745597391</v>
      </c>
      <c r="L912" s="25"/>
      <c r="N912" s="25">
        <f>'Combined Retirement'!$C$18/12</f>
        <v>33932.660666666663</v>
      </c>
      <c r="O912" s="25">
        <f t="shared" si="785"/>
        <v>11007.82546143035</v>
      </c>
      <c r="P912" s="25">
        <f t="shared" si="786"/>
        <v>22924.835205236312</v>
      </c>
      <c r="Q912" s="25">
        <f t="array" aca="1" ref="Q912" ca="1">INDEX('Isaac 401k'!L:L,MATCH('Retirement Calculator'!A912,'Isaac 401k'!N:N,0),0)</f>
        <v>18836934.642783303</v>
      </c>
      <c r="R912" s="25">
        <f t="array" aca="1" ref="R912" ca="1">INDEX('Lorri 401b'!L:L,MATCH('Retirement Calculator'!A912,'Lorri 401b'!N:N,0),0)</f>
        <v>14158643.664617732</v>
      </c>
      <c r="S912" s="25">
        <f t="shared" ca="1" si="787"/>
        <v>32995578.307401035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6404.7404596389215</v>
      </c>
      <c r="K913" s="25">
        <f t="shared" si="784"/>
        <v>16520.094745597391</v>
      </c>
      <c r="L913" s="25"/>
      <c r="N913" s="25">
        <f>'Combined Retirement'!$C$18/12</f>
        <v>33932.660666666663</v>
      </c>
      <c r="O913" s="25">
        <f t="shared" si="785"/>
        <v>11007.82546143035</v>
      </c>
      <c r="P913" s="25">
        <f t="shared" si="786"/>
        <v>22924.835205236312</v>
      </c>
      <c r="Q913" s="25">
        <f t="array" aca="1" ref="Q913" ca="1">INDEX('Isaac 401k'!L:L,MATCH('Retirement Calculator'!A913,'Isaac 401k'!N:N,0),0)</f>
        <v>18908990.443583347</v>
      </c>
      <c r="R913" s="25">
        <f t="array" aca="1" ref="R913" ca="1">INDEX('Lorri 401b'!L:L,MATCH('Retirement Calculator'!A913,'Lorri 401b'!N:N,0),0)</f>
        <v>14201049.084746603</v>
      </c>
      <c r="S913" s="25">
        <f t="shared" ca="1" si="787"/>
        <v>33110039.52832995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6404.7404596389215</v>
      </c>
      <c r="K914" s="25">
        <f t="shared" si="784"/>
        <v>16520.094745597391</v>
      </c>
      <c r="L914" s="25"/>
      <c r="N914" s="25">
        <f>'Combined Retirement'!$C$18/12</f>
        <v>33932.660666666663</v>
      </c>
      <c r="O914" s="25">
        <f t="shared" si="785"/>
        <v>11007.82546143035</v>
      </c>
      <c r="P914" s="25">
        <f t="shared" si="786"/>
        <v>22924.835205236312</v>
      </c>
      <c r="Q914" s="25">
        <f t="array" aca="1" ref="Q914" ca="1">INDEX('Isaac 401k'!L:L,MATCH('Retirement Calculator'!A914,'Isaac 401k'!N:N,0),0)</f>
        <v>18981346.476886723</v>
      </c>
      <c r="R914" s="25">
        <f t="array" aca="1" ref="R914" ca="1">INDEX('Lorri 401b'!L:L,MATCH('Retirement Calculator'!A914,'Lorri 401b'!N:N,0),0)</f>
        <v>14243631.19412601</v>
      </c>
      <c r="S914" s="25">
        <f t="shared" ca="1" si="787"/>
        <v>33224977.671012733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6404.7404596389215</v>
      </c>
      <c r="K915" s="25">
        <f t="shared" si="784"/>
        <v>16520.094745597391</v>
      </c>
      <c r="L915" s="25"/>
      <c r="N915" s="25">
        <f>'Combined Retirement'!$C$18/12</f>
        <v>33932.660666666663</v>
      </c>
      <c r="O915" s="25">
        <f t="shared" si="785"/>
        <v>11007.82546143035</v>
      </c>
      <c r="P915" s="25">
        <f t="shared" si="786"/>
        <v>22924.835205236312</v>
      </c>
      <c r="Q915" s="25">
        <f t="array" aca="1" ref="Q915" ca="1">INDEX('Isaac 401k'!L:L,MATCH('Retirement Calculator'!A915,'Isaac 401k'!N:N,0),0)</f>
        <v>19054003.993662197</v>
      </c>
      <c r="R915" s="25">
        <f t="array" aca="1" ref="R915" ca="1">INDEX('Lorri 401b'!L:L,MATCH('Retirement Calculator'!A915,'Lorri 401b'!N:N,0),0)</f>
        <v>14286390.728961164</v>
      </c>
      <c r="S915" s="25">
        <f t="shared" ca="1" si="787"/>
        <v>33340394.722623363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6404.7404596389215</v>
      </c>
      <c r="K916" s="25">
        <f t="shared" si="784"/>
        <v>16520.094745597391</v>
      </c>
      <c r="L916" s="25"/>
      <c r="N916" s="25">
        <f>'Combined Retirement'!$C$18/12</f>
        <v>33932.660666666663</v>
      </c>
      <c r="O916" s="25">
        <f t="shared" si="785"/>
        <v>11007.82546143035</v>
      </c>
      <c r="P916" s="25">
        <f t="shared" si="786"/>
        <v>22924.835205236312</v>
      </c>
      <c r="Q916" s="25">
        <f t="array" aca="1" ref="Q916" ca="1">INDEX('Isaac 401k'!L:L,MATCH('Retirement Calculator'!A916,'Isaac 401k'!N:N,0),0)</f>
        <v>19126964.250090901</v>
      </c>
      <c r="R916" s="25">
        <f t="array" aca="1" ref="R916" ca="1">INDEX('Lorri 401b'!L:L,MATCH('Retirement Calculator'!A916,'Lorri 401b'!N:N,0),0)</f>
        <v>14329328.4285248</v>
      </c>
      <c r="S916" s="25">
        <f t="shared" ca="1" si="787"/>
        <v>33456292.6786157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6404.7404596389215</v>
      </c>
      <c r="K917" s="25">
        <f t="shared" si="784"/>
        <v>16520.094745597391</v>
      </c>
      <c r="L917" s="25"/>
      <c r="N917" s="25">
        <f>'Combined Retirement'!$C$18/12</f>
        <v>33932.660666666663</v>
      </c>
      <c r="O917" s="25">
        <f t="shared" si="785"/>
        <v>11007.82546143035</v>
      </c>
      <c r="P917" s="25">
        <f t="shared" si="786"/>
        <v>22924.835205236312</v>
      </c>
      <c r="Q917" s="25">
        <f t="array" aca="1" ref="Q917" ca="1">INDEX('Isaac 401k'!L:L,MATCH('Retirement Calculator'!A917,'Isaac 401k'!N:N,0),0)</f>
        <v>19200228.507588059</v>
      </c>
      <c r="R917" s="25">
        <f t="array" aca="1" ref="R917" ca="1">INDEX('Lorri 401b'!L:L,MATCH('Retirement Calculator'!A917,'Lorri 401b'!N:N,0),0)</f>
        <v>14372445.03516995</v>
      </c>
      <c r="S917" s="25">
        <f t="shared" ca="1" si="787"/>
        <v>33572673.54275801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6404.7404596389215</v>
      </c>
      <c r="K918" s="25">
        <f t="shared" si="784"/>
        <v>16520.094745597391</v>
      </c>
      <c r="L918" s="25"/>
      <c r="N918" s="25">
        <f>'Combined Retirement'!$C$18/12</f>
        <v>33932.660666666663</v>
      </c>
      <c r="O918" s="25">
        <f t="shared" si="785"/>
        <v>11007.82546143035</v>
      </c>
      <c r="P918" s="25">
        <f t="shared" si="786"/>
        <v>22924.835205236312</v>
      </c>
      <c r="Q918" s="25">
        <f t="array" aca="1" ref="Q918" ca="1">INDEX('Isaac 401k'!L:L,MATCH('Retirement Calculator'!A918,'Isaac 401k'!N:N,0),0)</f>
        <v>19273798.032824788</v>
      </c>
      <c r="R918" s="25">
        <f t="array" aca="1" ref="R918" ca="1">INDEX('Lorri 401b'!L:L,MATCH('Retirement Calculator'!A918,'Lorri 401b'!N:N,0),0)</f>
        <v>14415741.294342788</v>
      </c>
      <c r="S918" s="25">
        <f t="shared" ca="1" si="787"/>
        <v>33689539.327167578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6404.7404596389215</v>
      </c>
      <c r="K919" s="25">
        <f t="shared" si="784"/>
        <v>16520.094745597391</v>
      </c>
      <c r="L919" s="25"/>
      <c r="N919" s="25">
        <f>'Combined Retirement'!$C$18/12</f>
        <v>33932.660666666663</v>
      </c>
      <c r="O919" s="25">
        <f t="shared" si="785"/>
        <v>11007.82546143035</v>
      </c>
      <c r="P919" s="25">
        <f t="shared" si="786"/>
        <v>22924.835205236312</v>
      </c>
      <c r="Q919" s="25">
        <f t="array" aca="1" ref="Q919" ca="1">INDEX('Isaac 401k'!L:L,MATCH('Retirement Calculator'!A919,'Isaac 401k'!N:N,0),0)</f>
        <v>19347674.097750004</v>
      </c>
      <c r="R919" s="25">
        <f t="array" aca="1" ref="R919" ca="1">INDEX('Lorri 401b'!L:L,MATCH('Retirement Calculator'!A919,'Lorri 401b'!N:N,0),0)</f>
        <v>14459217.954595512</v>
      </c>
      <c r="S919" s="25">
        <f t="shared" ca="1" si="787"/>
        <v>33806892.052345514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6404.7404596389215</v>
      </c>
      <c r="K920" s="25">
        <f t="shared" si="784"/>
        <v>16520.094745597391</v>
      </c>
      <c r="L920" s="25"/>
      <c r="N920" s="25">
        <f>'Combined Retirement'!$C$18/12</f>
        <v>33932.660666666663</v>
      </c>
      <c r="O920" s="25">
        <f t="shared" si="785"/>
        <v>11007.82546143035</v>
      </c>
      <c r="P920" s="25">
        <f t="shared" si="786"/>
        <v>22924.835205236312</v>
      </c>
      <c r="Q920" s="25">
        <f t="array" aca="1" ref="Q920" ca="1">INDEX('Isaac 401k'!L:L,MATCH('Retirement Calculator'!A920,'Isaac 401k'!N:N,0),0)</f>
        <v>19421857.979612406</v>
      </c>
      <c r="R920" s="25">
        <f t="array" aca="1" ref="R920" ca="1">INDEX('Lorri 401b'!L:L,MATCH('Retirement Calculator'!A920,'Lorri 401b'!N:N,0),0)</f>
        <v>14502875.76759929</v>
      </c>
      <c r="S920" s="25">
        <f t="shared" ca="1" si="787"/>
        <v>33924733.747211695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6404.7404596389215</v>
      </c>
      <c r="K921" s="25">
        <f t="shared" si="784"/>
        <v>16520.094745597391</v>
      </c>
      <c r="L921" s="25"/>
      <c r="N921" s="25">
        <f>'Combined Retirement'!$C$18/12</f>
        <v>33932.660666666663</v>
      </c>
      <c r="O921" s="25">
        <f t="shared" si="785"/>
        <v>11007.82546143035</v>
      </c>
      <c r="P921" s="25">
        <f t="shared" si="786"/>
        <v>22924.835205236312</v>
      </c>
      <c r="Q921" s="25">
        <f t="array" aca="1" ref="Q921" ca="1">INDEX('Isaac 401k'!L:L,MATCH('Retirement Calculator'!A921,'Isaac 401k'!N:N,0),0)</f>
        <v>19496350.960982569</v>
      </c>
      <c r="R921" s="25">
        <f t="array" aca="1" ref="R921" ca="1">INDEX('Lorri 401b'!L:L,MATCH('Retirement Calculator'!A921,'Lorri 401b'!N:N,0),0)</f>
        <v>14546715.48815725</v>
      </c>
      <c r="S921" s="25">
        <f t="shared" ca="1" si="787"/>
        <v>34043066.449139819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6404.7404596389215</v>
      </c>
      <c r="K922" s="25">
        <f t="shared" si="784"/>
        <v>16520.094745597391</v>
      </c>
      <c r="L922" s="25"/>
      <c r="N922" s="25">
        <f>'Combined Retirement'!$C$18/12</f>
        <v>33932.660666666663</v>
      </c>
      <c r="O922" s="25">
        <f t="shared" si="785"/>
        <v>11007.82546143035</v>
      </c>
      <c r="P922" s="25">
        <f t="shared" si="786"/>
        <v>22924.835205236312</v>
      </c>
      <c r="Q922" s="25">
        <f t="array" aca="1" ref="Q922" ca="1">INDEX('Isaac 401k'!L:L,MATCH('Retirement Calculator'!A922,'Isaac 401k'!N:N,0),0)</f>
        <v>19571154.329775106</v>
      </c>
      <c r="R922" s="25">
        <f t="array" aca="1" ref="R922" ca="1">INDEX('Lorri 401b'!L:L,MATCH('Retirement Calculator'!A922,'Lorri 401b'!N:N,0),0)</f>
        <v>14590737.874217534</v>
      </c>
      <c r="S922" s="25">
        <f t="shared" ca="1" si="787"/>
        <v>34161892.203992642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6404.7404596389215</v>
      </c>
      <c r="K923" s="25">
        <f t="shared" si="784"/>
        <v>16520.094745597391</v>
      </c>
      <c r="L923" s="25"/>
      <c r="N923" s="25">
        <f>'Combined Retirement'!$C$18/12</f>
        <v>33932.660666666663</v>
      </c>
      <c r="O923" s="25">
        <f t="shared" si="785"/>
        <v>11007.82546143035</v>
      </c>
      <c r="P923" s="25">
        <f t="shared" si="786"/>
        <v>22924.835205236312</v>
      </c>
      <c r="Q923" s="25">
        <f t="array" aca="1" ref="Q923" ca="1">INDEX('Isaac 401k'!L:L,MATCH('Retirement Calculator'!A923,'Isaac 401k'!N:N,0),0)</f>
        <v>19646269.379270948</v>
      </c>
      <c r="R923" s="25">
        <f t="array" aca="1" ref="R923" ca="1">INDEX('Lorri 401b'!L:L,MATCH('Retirement Calculator'!A923,'Lorri 401b'!N:N,0),0)</f>
        <v>14634943.686886404</v>
      </c>
      <c r="S923" s="25">
        <f t="shared" ca="1" si="787"/>
        <v>34281213.066157356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6404.7404596389215</v>
      </c>
      <c r="K924" s="25">
        <f t="shared" si="784"/>
        <v>16520.094745597391</v>
      </c>
      <c r="L924" s="25"/>
      <c r="N924" s="25">
        <f>'Combined Retirement'!$C$18/12</f>
        <v>33932.660666666663</v>
      </c>
      <c r="O924" s="25">
        <f t="shared" si="785"/>
        <v>11007.82546143035</v>
      </c>
      <c r="P924" s="25">
        <f t="shared" si="786"/>
        <v>22924.835205236312</v>
      </c>
      <c r="Q924" s="25">
        <f t="array" aca="1" ref="Q924" ca="1">INDEX('Isaac 401k'!L:L,MATCH('Retirement Calculator'!A924,'Isaac 401k'!N:N,0),0)</f>
        <v>19721697.408139691</v>
      </c>
      <c r="R924" s="25">
        <f t="array" aca="1" ref="R924" ca="1">INDEX('Lorri 401b'!L:L,MATCH('Retirement Calculator'!A924,'Lorri 401b'!N:N,0),0)</f>
        <v>14679333.690441394</v>
      </c>
      <c r="S924" s="25">
        <f t="shared" ca="1" si="787"/>
        <v>34401031.098581083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6404.7404596389215</v>
      </c>
      <c r="K925" s="25">
        <f t="shared" si="784"/>
        <v>16520.094745597391</v>
      </c>
      <c r="L925" s="25"/>
      <c r="N925" s="25">
        <f>'Combined Retirement'!$C$18/12</f>
        <v>33932.660666666663</v>
      </c>
      <c r="O925" s="25">
        <f t="shared" si="785"/>
        <v>11007.82546143035</v>
      </c>
      <c r="P925" s="25">
        <f t="shared" si="786"/>
        <v>22924.835205236312</v>
      </c>
      <c r="Q925" s="25">
        <f t="array" aca="1" ref="Q925" ca="1">INDEX('Isaac 401k'!L:L,MATCH('Retirement Calculator'!A925,'Isaac 401k'!N:N,0),0)</f>
        <v>19797439.72046205</v>
      </c>
      <c r="R925" s="25">
        <f t="array" aca="1" ref="R925" ca="1">INDEX('Lorri 401b'!L:L,MATCH('Retirement Calculator'!A925,'Lorri 401b'!N:N,0),0)</f>
        <v>14723908.65234453</v>
      </c>
      <c r="S925" s="25">
        <f t="shared" ca="1" si="787"/>
        <v>34521348.372806579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6404.7404596389215</v>
      </c>
      <c r="K926" s="25">
        <f t="shared" si="784"/>
        <v>16520.094745597391</v>
      </c>
      <c r="L926" s="25"/>
      <c r="N926" s="25">
        <f>'Combined Retirement'!$C$18/12</f>
        <v>33932.660666666663</v>
      </c>
      <c r="O926" s="25">
        <f t="shared" si="785"/>
        <v>11007.82546143035</v>
      </c>
      <c r="P926" s="25">
        <f t="shared" si="786"/>
        <v>22924.835205236312</v>
      </c>
      <c r="Q926" s="25">
        <f t="array" aca="1" ref="Q926" ca="1">INDEX('Isaac 401k'!L:L,MATCH('Retirement Calculator'!A926,'Isaac 401k'!N:N,0),0)</f>
        <v>19873497.625752419</v>
      </c>
      <c r="R926" s="25">
        <f t="array" aca="1" ref="R926" ca="1">INDEX('Lorri 401b'!L:L,MATCH('Retirement Calculator'!A926,'Lorri 401b'!N:N,0),0)</f>
        <v>14768669.343255596</v>
      </c>
      <c r="S926" s="25">
        <f t="shared" ca="1" si="787"/>
        <v>34642166.969008014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6404.7404596389215</v>
      </c>
      <c r="K927" s="25">
        <f t="shared" si="784"/>
        <v>16520.094745597391</v>
      </c>
      <c r="L927" s="25"/>
      <c r="N927" s="25">
        <f>'Combined Retirement'!$C$18/12</f>
        <v>33932.660666666663</v>
      </c>
      <c r="O927" s="25">
        <f t="shared" si="785"/>
        <v>11007.82546143035</v>
      </c>
      <c r="P927" s="25">
        <f t="shared" si="786"/>
        <v>22924.835205236312</v>
      </c>
      <c r="Q927" s="25">
        <f t="array" aca="1" ref="Q927" ca="1">INDEX('Isaac 401k'!L:L,MATCH('Retirement Calculator'!A927,'Isaac 401k'!N:N,0),0)</f>
        <v>19949872.4389815</v>
      </c>
      <c r="R927" s="25">
        <f t="array" aca="1" ref="R927" ca="1">INDEX('Lorri 401b'!L:L,MATCH('Retirement Calculator'!A927,'Lorri 401b'!N:N,0),0)</f>
        <v>14813616.537045458</v>
      </c>
      <c r="S927" s="25">
        <f t="shared" ca="1" si="787"/>
        <v>34763488.97602696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6404.7404596389215</v>
      </c>
      <c r="K928" s="25">
        <f t="shared" si="784"/>
        <v>16520.094745597391</v>
      </c>
      <c r="L928" s="25"/>
      <c r="N928" s="25">
        <f>'Combined Retirement'!$C$18/12</f>
        <v>33932.660666666663</v>
      </c>
      <c r="O928" s="25">
        <f t="shared" si="785"/>
        <v>11007.82546143035</v>
      </c>
      <c r="P928" s="25">
        <f t="shared" si="786"/>
        <v>22924.835205236312</v>
      </c>
      <c r="Q928" s="25">
        <f t="array" aca="1" ref="Q928" ca="1">INDEX('Isaac 401k'!L:L,MATCH('Retirement Calculator'!A928,'Isaac 401k'!N:N,0),0)</f>
        <v>20026565.480599035</v>
      </c>
      <c r="R928" s="25">
        <f t="array" aca="1" ref="R928" ca="1">INDEX('Lorri 401b'!L:L,MATCH('Retirement Calculator'!A928,'Lorri 401b'!N:N,0),0)</f>
        <v>14858751.010809444</v>
      </c>
      <c r="S928" s="25">
        <f t="shared" ca="1" si="787"/>
        <v>34885316.491408482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6404.7404596389215</v>
      </c>
      <c r="K929" s="25">
        <f t="shared" si="784"/>
        <v>16520.094745597391</v>
      </c>
      <c r="L929" s="25"/>
      <c r="N929" s="25">
        <f>'Combined Retirement'!$C$18/12</f>
        <v>33932.660666666663</v>
      </c>
      <c r="O929" s="25">
        <f t="shared" si="785"/>
        <v>11007.82546143035</v>
      </c>
      <c r="P929" s="25">
        <f t="shared" si="786"/>
        <v>22924.835205236312</v>
      </c>
      <c r="Q929" s="25">
        <f t="array" aca="1" ref="Q929" ca="1">INDEX('Isaac 401k'!L:L,MATCH('Retirement Calculator'!A929,'Isaac 401k'!N:N,0),0)</f>
        <v>20103578.076556642</v>
      </c>
      <c r="R929" s="25">
        <f t="array" aca="1" ref="R929" ca="1">INDEX('Lorri 401b'!L:L,MATCH('Retirement Calculator'!A929,'Lorri 401b'!N:N,0),0)</f>
        <v>14904073.544880779</v>
      </c>
      <c r="S929" s="25">
        <f t="shared" ca="1" si="787"/>
        <v>35007651.621437423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6404.7404596389215</v>
      </c>
      <c r="K930" s="25">
        <f t="shared" si="784"/>
        <v>16520.094745597391</v>
      </c>
      <c r="L930" s="25"/>
      <c r="N930" s="25">
        <f>'Combined Retirement'!$C$18/12</f>
        <v>33932.660666666663</v>
      </c>
      <c r="O930" s="25">
        <f t="shared" si="785"/>
        <v>11007.82546143035</v>
      </c>
      <c r="P930" s="25">
        <f t="shared" si="786"/>
        <v>22924.835205236312</v>
      </c>
      <c r="Q930" s="25">
        <f t="array" aca="1" ref="Q930" ca="1">INDEX('Isaac 401k'!L:L,MATCH('Retirement Calculator'!A930,'Isaac 401k'!N:N,0),0)</f>
        <v>20180911.558330741</v>
      </c>
      <c r="R930" s="25">
        <f t="array" aca="1" ref="R930" ca="1">INDEX('Lorri 401b'!L:L,MATCH('Retirement Calculator'!A930,'Lorri 401b'!N:N,0),0)</f>
        <v>14949584.922844078</v>
      </c>
      <c r="S930" s="25">
        <f t="shared" ca="1" si="787"/>
        <v>35130496.481174819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6404.7404596389215</v>
      </c>
      <c r="K931" s="25">
        <f t="shared" si="784"/>
        <v>16520.094745597391</v>
      </c>
      <c r="L931" s="25"/>
      <c r="N931" s="25">
        <f>'Combined Retirement'!$C$18/12</f>
        <v>33932.660666666663</v>
      </c>
      <c r="O931" s="25">
        <f t="shared" si="785"/>
        <v>11007.82546143035</v>
      </c>
      <c r="P931" s="25">
        <f t="shared" si="786"/>
        <v>22924.835205236312</v>
      </c>
      <c r="Q931" s="25">
        <f t="array" aca="1" ref="Q931" ca="1">INDEX('Isaac 401k'!L:L,MATCH('Retirement Calculator'!A931,'Isaac 401k'!N:N,0),0)</f>
        <v>20258567.262945563</v>
      </c>
      <c r="R931" s="25">
        <f t="array" aca="1" ref="R931" ca="1">INDEX('Lorri 401b'!L:L,MATCH('Retirement Calculator'!A931,'Lorri 401b'!N:N,0),0)</f>
        <v>14995285.931548892</v>
      </c>
      <c r="S931" s="25">
        <f t="shared" ca="1" si="787"/>
        <v>35253853.194494456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6404.7404596389215</v>
      </c>
      <c r="K932" s="25">
        <f t="shared" si="784"/>
        <v>16520.094745597391</v>
      </c>
      <c r="L932" s="25"/>
      <c r="N932" s="25">
        <f>'Combined Retirement'!$C$18/12</f>
        <v>33932.660666666663</v>
      </c>
      <c r="O932" s="25">
        <f t="shared" si="785"/>
        <v>11007.82546143035</v>
      </c>
      <c r="P932" s="25">
        <f t="shared" si="786"/>
        <v>22924.835205236312</v>
      </c>
      <c r="Q932" s="25">
        <f t="array" aca="1" ref="Q932" ca="1">INDEX('Isaac 401k'!L:L,MATCH('Retirement Calculator'!A932,'Isaac 401k'!N:N,0),0)</f>
        <v>20336546.532996282</v>
      </c>
      <c r="R932" s="25">
        <f t="array" aca="1" ref="R932" ca="1">INDEX('Lorri 401b'!L:L,MATCH('Retirement Calculator'!A932,'Lorri 401b'!N:N,0),0)</f>
        <v>15041177.361123309</v>
      </c>
      <c r="S932" s="25">
        <f t="shared" ca="1" si="787"/>
        <v>35377723.894119591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6404.7404596389215</v>
      </c>
      <c r="K933" s="25">
        <f t="shared" si="784"/>
        <v>16520.094745597391</v>
      </c>
      <c r="L933" s="25"/>
      <c r="N933" s="25">
        <f>'Combined Retirement'!$C$18/12</f>
        <v>33932.660666666663</v>
      </c>
      <c r="O933" s="25">
        <f t="shared" si="785"/>
        <v>11007.82546143035</v>
      </c>
      <c r="P933" s="25">
        <f t="shared" si="786"/>
        <v>22924.835205236312</v>
      </c>
      <c r="Q933" s="25">
        <f t="array" aca="1" ref="Q933" ca="1">INDEX('Isaac 401k'!L:L,MATCH('Retirement Calculator'!A933,'Isaac 401k'!N:N,0),0)</f>
        <v>20414850.716672212</v>
      </c>
      <c r="R933" s="25">
        <f t="array" aca="1" ref="R933" ca="1">INDEX('Lorri 401b'!L:L,MATCH('Retirement Calculator'!A933,'Lorri 401b'!N:N,0),0)</f>
        <v>15087260.004987618</v>
      </c>
      <c r="S933" s="25">
        <f t="shared" ca="1" si="787"/>
        <v>35502110.721659832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6404.7404596389215</v>
      </c>
      <c r="K934" s="25">
        <f t="shared" si="784"/>
        <v>16520.094745597391</v>
      </c>
      <c r="L934" s="25"/>
      <c r="N934" s="25">
        <f>'Combined Retirement'!$C$18/12</f>
        <v>33932.660666666663</v>
      </c>
      <c r="O934" s="25">
        <f t="shared" si="785"/>
        <v>11007.82546143035</v>
      </c>
      <c r="P934" s="25">
        <f t="shared" si="786"/>
        <v>22924.835205236312</v>
      </c>
      <c r="Q934" s="25">
        <f t="array" aca="1" ref="Q934" ca="1">INDEX('Isaac 401k'!L:L,MATCH('Retirement Calculator'!A934,'Isaac 401k'!N:N,0),0)</f>
        <v>20493481.167780124</v>
      </c>
      <c r="R934" s="25">
        <f t="array" aca="1" ref="R934" ca="1">INDEX('Lorri 401b'!L:L,MATCH('Retirement Calculator'!A934,'Lorri 401b'!N:N,0),0)</f>
        <v>15133534.65986803</v>
      </c>
      <c r="S934" s="25">
        <f t="shared" ca="1" si="787"/>
        <v>35627015.827648155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6404.7404596389215</v>
      </c>
      <c r="K935" s="25">
        <f t="shared" si="784"/>
        <v>16520.094745597391</v>
      </c>
      <c r="L935" s="25"/>
      <c r="N935" s="25">
        <f>'Combined Retirement'!$C$18/12</f>
        <v>33932.660666666663</v>
      </c>
      <c r="O935" s="25">
        <f t="shared" si="785"/>
        <v>11007.82546143035</v>
      </c>
      <c r="P935" s="25">
        <f t="shared" si="786"/>
        <v>22924.835205236312</v>
      </c>
      <c r="Q935" s="25">
        <f t="array" aca="1" ref="Q935" ca="1">INDEX('Isaac 401k'!L:L,MATCH('Retirement Calculator'!A935,'Isaac 401k'!N:N,0),0)</f>
        <v>20572439.245767653</v>
      </c>
      <c r="R935" s="25">
        <f t="array" aca="1" ref="R935" ca="1">INDEX('Lorri 401b'!L:L,MATCH('Retirement Calculator'!A935,'Lorri 401b'!N:N,0),0)</f>
        <v>15180002.125810442</v>
      </c>
      <c r="S935" s="25">
        <f t="shared" ca="1" si="787"/>
        <v>35752441.371578097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6404.7404596389215</v>
      </c>
      <c r="K936" s="25">
        <f t="shared" si="784"/>
        <v>16520.094745597391</v>
      </c>
      <c r="L936" s="25"/>
      <c r="N936" s="25">
        <f>'Combined Retirement'!$C$18/12</f>
        <v>33932.660666666663</v>
      </c>
      <c r="O936" s="25">
        <f t="shared" si="785"/>
        <v>11007.82546143035</v>
      </c>
      <c r="P936" s="25">
        <f t="shared" si="786"/>
        <v>22924.835205236312</v>
      </c>
      <c r="Q936" s="25">
        <f t="array" aca="1" ref="Q936" ca="1">INDEX('Isaac 401k'!L:L,MATCH('Retirement Calculator'!A936,'Isaac 401k'!N:N,0),0)</f>
        <v>20651726.315746795</v>
      </c>
      <c r="R936" s="25">
        <f t="array" aca="1" ref="R936" ca="1">INDEX('Lorri 401b'!L:L,MATCH('Retirement Calculator'!A936,'Lorri 401b'!N:N,0),0)</f>
        <v>15226663.206194282</v>
      </c>
      <c r="S936" s="25">
        <f t="shared" ca="1" si="787"/>
        <v>35878389.521941081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6404.7404596389215</v>
      </c>
      <c r="K937" s="25">
        <f t="shared" si="784"/>
        <v>16520.094745597391</v>
      </c>
      <c r="L937" s="25"/>
      <c r="N937" s="25">
        <f>'Combined Retirement'!$C$18/12</f>
        <v>33932.660666666663</v>
      </c>
      <c r="O937" s="25">
        <f t="shared" si="785"/>
        <v>11007.82546143035</v>
      </c>
      <c r="P937" s="25">
        <f t="shared" si="786"/>
        <v>22924.835205236312</v>
      </c>
      <c r="Q937" s="25">
        <f t="array" aca="1" ref="Q937" ca="1">INDEX('Isaac 401k'!L:L,MATCH('Retirement Calculator'!A937,'Isaac 401k'!N:N,0),0)</f>
        <v>20731343.748517521</v>
      </c>
      <c r="R937" s="25">
        <f t="array" aca="1" ref="R937" ca="1">INDEX('Lorri 401b'!L:L,MATCH('Retirement Calculator'!A937,'Lorri 401b'!N:N,0),0)</f>
        <v>15273518.707746388</v>
      </c>
      <c r="S937" s="25">
        <f t="shared" ca="1" si="787"/>
        <v>36004862.456263907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6404.7404596389215</v>
      </c>
      <c r="K938" s="25">
        <f t="shared" si="784"/>
        <v>16520.094745597391</v>
      </c>
      <c r="L938" s="25"/>
      <c r="N938" s="25">
        <f>'Combined Retirement'!$C$18/12</f>
        <v>33932.660666666663</v>
      </c>
      <c r="O938" s="25">
        <f t="shared" si="785"/>
        <v>11007.82546143035</v>
      </c>
      <c r="P938" s="25">
        <f t="shared" si="786"/>
        <v>22924.835205236312</v>
      </c>
      <c r="Q938" s="25">
        <f t="array" aca="1" ref="Q938" ca="1">INDEX('Isaac 401k'!L:L,MATCH('Retirement Calculator'!A938,'Isaac 401k'!N:N,0),0)</f>
        <v>20811292.920591455</v>
      </c>
      <c r="R938" s="25">
        <f t="array" aca="1" ref="R938" ca="1">INDEX('Lorri 401b'!L:L,MATCH('Retirement Calculator'!A938,'Lorri 401b'!N:N,0),0)</f>
        <v>15320569.440554962</v>
      </c>
      <c r="S938" s="25">
        <f t="shared" ca="1" si="787"/>
        <v>36131862.36114642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6404.7404596389215</v>
      </c>
      <c r="K939" s="25">
        <f t="shared" si="784"/>
        <v>16520.094745597391</v>
      </c>
      <c r="L939" s="25"/>
      <c r="N939" s="25">
        <f>'Combined Retirement'!$C$18/12</f>
        <v>33932.660666666663</v>
      </c>
      <c r="O939" s="25">
        <f t="shared" si="785"/>
        <v>11007.82546143035</v>
      </c>
      <c r="P939" s="25">
        <f t="shared" si="786"/>
        <v>22924.835205236312</v>
      </c>
      <c r="Q939" s="25">
        <f t="array" aca="1" ref="Q939" ca="1">INDEX('Isaac 401k'!L:L,MATCH('Retirement Calculator'!A939,'Isaac 401k'!N:N,0),0)</f>
        <v>20891575.2142157</v>
      </c>
      <c r="R939" s="25">
        <f t="array" aca="1" ref="R939" ca="1">INDEX('Lorri 401b'!L:L,MATCH('Retirement Calculator'!A939,'Lorri 401b'!N:N,0),0)</f>
        <v>15367816.21808357</v>
      </c>
      <c r="S939" s="25">
        <f t="shared" ca="1" si="787"/>
        <v>36259391.432299271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6404.7404596389215</v>
      </c>
      <c r="K940" s="25">
        <f t="shared" si="784"/>
        <v>16520.094745597391</v>
      </c>
      <c r="L940" s="25"/>
      <c r="N940" s="25">
        <f>'Combined Retirement'!$C$18/12</f>
        <v>33932.660666666663</v>
      </c>
      <c r="O940" s="25">
        <f t="shared" si="785"/>
        <v>11007.82546143035</v>
      </c>
      <c r="P940" s="25">
        <f t="shared" si="786"/>
        <v>22924.835205236312</v>
      </c>
      <c r="Q940" s="25">
        <f t="array" aca="1" ref="Q940" ca="1">INDEX('Isaac 401k'!L:L,MATCH('Retirement Calculator'!A940,'Isaac 401k'!N:N,0),0)</f>
        <v>20972192.017396711</v>
      </c>
      <c r="R940" s="25">
        <f t="array" aca="1" ref="R940" ca="1">INDEX('Lorri 401b'!L:L,MATCH('Retirement Calculator'!A940,'Lorri 401b'!N:N,0),0)</f>
        <v>15415259.857185215</v>
      </c>
      <c r="S940" s="25">
        <f t="shared" ca="1" si="787"/>
        <v>36387451.874581926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6404.7404596389215</v>
      </c>
      <c r="K941" s="25">
        <f t="shared" si="784"/>
        <v>16520.094745597391</v>
      </c>
      <c r="L941" s="25"/>
      <c r="N941" s="25">
        <f>'Combined Retirement'!$C$18/12</f>
        <v>33932.660666666663</v>
      </c>
      <c r="O941" s="25">
        <f t="shared" si="785"/>
        <v>11007.82546143035</v>
      </c>
      <c r="P941" s="25">
        <f t="shared" si="786"/>
        <v>22924.835205236312</v>
      </c>
      <c r="Q941" s="25">
        <f t="array" aca="1" ref="Q941" ca="1">INDEX('Isaac 401k'!L:L,MATCH('Retirement Calculator'!A941,'Isaac 401k'!N:N,0),0)</f>
        <v>21053144.723924309</v>
      </c>
      <c r="R941" s="25">
        <f t="array" aca="1" ref="R941" ca="1">INDEX('Lorri 401b'!L:L,MATCH('Retirement Calculator'!A941,'Lorri 401b'!N:N,0),0)</f>
        <v>15462901.17811645</v>
      </c>
      <c r="S941" s="25">
        <f t="shared" ca="1" si="787"/>
        <v>36516045.902040757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6404.7404596389215</v>
      </c>
      <c r="K942" s="25">
        <f t="shared" si="784"/>
        <v>16520.094745597391</v>
      </c>
      <c r="L942" s="25"/>
      <c r="N942" s="25">
        <f>'Combined Retirement'!$C$18/12</f>
        <v>33932.660666666663</v>
      </c>
      <c r="O942" s="25">
        <f t="shared" si="785"/>
        <v>11007.82546143035</v>
      </c>
      <c r="P942" s="25">
        <f t="shared" si="786"/>
        <v>22924.835205236312</v>
      </c>
      <c r="Q942" s="25">
        <f t="array" aca="1" ref="Q942" ca="1">INDEX('Isaac 401k'!L:L,MATCH('Retirement Calculator'!A942,'Isaac 401k'!N:N,0),0)</f>
        <v>21134434.733395774</v>
      </c>
      <c r="R942" s="25">
        <f t="array" aca="1" ref="R942" ca="1">INDEX('Lorri 401b'!L:L,MATCH('Retirement Calculator'!A942,'Lorri 401b'!N:N,0),0)</f>
        <v>15510741.004551565</v>
      </c>
      <c r="S942" s="25">
        <f t="shared" ca="1" si="787"/>
        <v>36645175.737947337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6404.7404596389215</v>
      </c>
      <c r="K943" s="25">
        <f t="shared" si="784"/>
        <v>16520.094745597391</v>
      </c>
      <c r="L943" s="25"/>
      <c r="N943" s="25">
        <f>'Combined Retirement'!$C$18/12</f>
        <v>33932.660666666663</v>
      </c>
      <c r="O943" s="25">
        <f t="shared" si="785"/>
        <v>11007.82546143035</v>
      </c>
      <c r="P943" s="25">
        <f t="shared" si="786"/>
        <v>22924.835205236312</v>
      </c>
      <c r="Q943" s="25">
        <f t="array" aca="1" ref="Q943" ca="1">INDEX('Isaac 401k'!L:L,MATCH('Retirement Calculator'!A943,'Isaac 401k'!N:N,0),0)</f>
        <v>21216063.451240037</v>
      </c>
      <c r="R943" s="25">
        <f t="array" aca="1" ref="R943" ca="1">INDEX('Lorri 401b'!L:L,MATCH('Retirement Calculator'!A943,'Lorri 401b'!N:N,0),0)</f>
        <v>15558780.163596828</v>
      </c>
      <c r="S943" s="25">
        <f t="shared" ca="1" si="787"/>
        <v>36774843.614836864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6404.7404596389215</v>
      </c>
      <c r="K944" s="25">
        <f t="shared" si="784"/>
        <v>16520.094745597391</v>
      </c>
      <c r="L944" s="25"/>
      <c r="N944" s="25">
        <f>'Combined Retirement'!$C$18/12</f>
        <v>33932.660666666663</v>
      </c>
      <c r="O944" s="25">
        <f t="shared" si="785"/>
        <v>11007.82546143035</v>
      </c>
      <c r="P944" s="25">
        <f t="shared" si="786"/>
        <v>22924.835205236312</v>
      </c>
      <c r="Q944" s="25">
        <f t="array" aca="1" ref="Q944" ca="1">INDEX('Isaac 401k'!L:L,MATCH('Retirement Calculator'!A944,'Isaac 401k'!N:N,0),0)</f>
        <v>21298032.288741983</v>
      </c>
      <c r="R944" s="25">
        <f t="array" aca="1" ref="R944" ca="1">INDEX('Lorri 401b'!L:L,MATCH('Retirement Calculator'!A944,'Lorri 401b'!N:N,0),0)</f>
        <v>15607019.485804778</v>
      </c>
      <c r="S944" s="25">
        <f t="shared" ca="1" si="787"/>
        <v>36905051.774546757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6404.7404596389215</v>
      </c>
      <c r="K945" s="25">
        <f t="shared" si="784"/>
        <v>16520.094745597391</v>
      </c>
      <c r="L945" s="25"/>
      <c r="N945" s="25">
        <f>'Combined Retirement'!$C$18/12</f>
        <v>33932.660666666663</v>
      </c>
      <c r="O945" s="25">
        <f t="shared" si="785"/>
        <v>11007.82546143035</v>
      </c>
      <c r="P945" s="25">
        <f t="shared" si="786"/>
        <v>22924.835205236312</v>
      </c>
      <c r="Q945" s="25">
        <f t="array" aca="1" ref="Q945" ca="1">INDEX('Isaac 401k'!L:L,MATCH('Retirement Calculator'!A945,'Isaac 401k'!N:N,0),0)</f>
        <v>21380342.663066853</v>
      </c>
      <c r="R945" s="25">
        <f t="array" aca="1" ref="R945" ca="1">INDEX('Lorri 401b'!L:L,MATCH('Retirement Calculator'!A945,'Lorri 401b'!N:N,0),0)</f>
        <v>15655459.805188594</v>
      </c>
      <c r="S945" s="25">
        <f t="shared" ca="1" si="787"/>
        <v>37035802.468255445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6404.7404596389215</v>
      </c>
      <c r="K946" s="25">
        <f t="shared" si="784"/>
        <v>16520.094745597391</v>
      </c>
      <c r="L946" s="25"/>
      <c r="N946" s="25">
        <f>'Combined Retirement'!$C$18/12</f>
        <v>33932.660666666663</v>
      </c>
      <c r="O946" s="25">
        <f t="shared" si="785"/>
        <v>11007.82546143035</v>
      </c>
      <c r="P946" s="25">
        <f t="shared" si="786"/>
        <v>22924.835205236312</v>
      </c>
      <c r="Q946" s="25">
        <f t="array" aca="1" ref="Q946" ca="1">INDEX('Isaac 401k'!L:L,MATCH('Retirement Calculator'!A946,'Isaac 401k'!N:N,0),0)</f>
        <v>21462995.997284744</v>
      </c>
      <c r="R946" s="25">
        <f t="array" aca="1" ref="R946" ca="1">INDEX('Lorri 401b'!L:L,MATCH('Retirement Calculator'!A946,'Lorri 401b'!N:N,0),0)</f>
        <v>15704101.95923651</v>
      </c>
      <c r="S946" s="25">
        <f t="shared" ca="1" si="787"/>
        <v>37167097.956521258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6404.7404596389215</v>
      </c>
      <c r="K947" s="25">
        <f t="shared" si="784"/>
        <v>16520.094745597391</v>
      </c>
      <c r="L947" s="25"/>
      <c r="N947" s="25">
        <f>'Combined Retirement'!$C$18/12</f>
        <v>33932.660666666663</v>
      </c>
      <c r="O947" s="25">
        <f t="shared" si="785"/>
        <v>11007.82546143035</v>
      </c>
      <c r="P947" s="25">
        <f t="shared" si="786"/>
        <v>22924.835205236312</v>
      </c>
      <c r="Q947" s="25">
        <f t="array" aca="1" ref="Q947" ca="1">INDEX('Isaac 401k'!L:L,MATCH('Retirement Calculator'!A947,'Isaac 401k'!N:N,0),0)</f>
        <v>21545993.720395207</v>
      </c>
      <c r="R947" s="25">
        <f t="array" aca="1" ref="R947" ca="1">INDEX('Lorri 401b'!L:L,MATCH('Retirement Calculator'!A947,'Lorri 401b'!N:N,0),0)</f>
        <v>15752946.788926292</v>
      </c>
      <c r="S947" s="25">
        <f t="shared" ca="1" si="787"/>
        <v>37298940.509321496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6404.7404596389215</v>
      </c>
      <c r="K948" s="25">
        <f t="shared" si="784"/>
        <v>16520.094745597391</v>
      </c>
      <c r="L948" s="25"/>
      <c r="N948" s="25">
        <f>'Combined Retirement'!$C$18/12</f>
        <v>33932.660666666663</v>
      </c>
      <c r="O948" s="25">
        <f t="shared" si="785"/>
        <v>11007.82546143035</v>
      </c>
      <c r="P948" s="25">
        <f t="shared" si="786"/>
        <v>22924.835205236312</v>
      </c>
      <c r="Q948" s="25">
        <f t="array" aca="1" ref="Q948" ca="1">INDEX('Isaac 401k'!L:L,MATCH('Retirement Calculator'!A948,'Isaac 401k'!N:N,0),0)</f>
        <v>21629337.267351966</v>
      </c>
      <c r="R948" s="25">
        <f t="array" aca="1" ref="R948" ca="1">INDEX('Lorri 401b'!L:L,MATCH('Retirement Calculator'!A948,'Lorri 401b'!N:N,0),0)</f>
        <v>15801995.138739781</v>
      </c>
      <c r="S948" s="25">
        <f t="shared" ca="1" si="787"/>
        <v>37431332.40609175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6404.7404596389215</v>
      </c>
      <c r="K949" s="25">
        <f t="shared" si="784"/>
        <v>16520.094745597391</v>
      </c>
      <c r="L949" s="25"/>
      <c r="N949" s="25">
        <f>'Combined Retirement'!$C$18/12</f>
        <v>33932.660666666663</v>
      </c>
      <c r="O949" s="25">
        <f t="shared" si="785"/>
        <v>11007.82546143035</v>
      </c>
      <c r="P949" s="25">
        <f t="shared" si="786"/>
        <v>22924.835205236312</v>
      </c>
      <c r="Q949" s="25">
        <f t="array" aca="1" ref="Q949" ca="1">INDEX('Isaac 401k'!L:L,MATCH('Retirement Calculator'!A949,'Isaac 401k'!N:N,0),0)</f>
        <v>21713028.079087712</v>
      </c>
      <c r="R949" s="25">
        <f t="array" aca="1" ref="R949" ca="1">INDEX('Lorri 401b'!L:L,MATCH('Retirement Calculator'!A949,'Lorri 401b'!N:N,0),0)</f>
        <v>15851247.856677493</v>
      </c>
      <c r="S949" s="25">
        <f t="shared" ca="1" si="787"/>
        <v>37564275.935765207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6404.7404596389215</v>
      </c>
      <c r="K950" s="25">
        <f t="shared" si="784"/>
        <v>16520.094745597391</v>
      </c>
      <c r="L950" s="25"/>
      <c r="N950" s="25">
        <f>'Combined Retirement'!$C$18/12</f>
        <v>33932.660666666663</v>
      </c>
      <c r="O950" s="25">
        <f t="shared" si="785"/>
        <v>11007.82546143035</v>
      </c>
      <c r="P950" s="25">
        <f t="shared" si="786"/>
        <v>22924.835205236312</v>
      </c>
      <c r="Q950" s="25">
        <f t="array" aca="1" ref="Q950" ca="1">INDEX('Isaac 401k'!L:L,MATCH('Retirement Calculator'!A950,'Isaac 401k'!N:N,0),0)</f>
        <v>21797067.602539022</v>
      </c>
      <c r="R950" s="25">
        <f t="array" aca="1" ref="R950" ca="1">INDEX('Lorri 401b'!L:L,MATCH('Retirement Calculator'!A950,'Lorri 401b'!N:N,0),0)</f>
        <v>15900705.79427328</v>
      </c>
      <c r="S950" s="25">
        <f t="shared" ca="1" si="787"/>
        <v>37697773.396812305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6404.7404596389215</v>
      </c>
      <c r="K951" s="25">
        <f t="shared" si="784"/>
        <v>16520.094745597391</v>
      </c>
      <c r="L951" s="25"/>
      <c r="N951" s="25">
        <f>'Combined Retirement'!$C$18/12</f>
        <v>33932.660666666663</v>
      </c>
      <c r="O951" s="25">
        <f t="shared" si="785"/>
        <v>11007.82546143035</v>
      </c>
      <c r="P951" s="25">
        <f t="shared" si="786"/>
        <v>22924.835205236312</v>
      </c>
      <c r="Q951" s="25">
        <f t="array" aca="1" ref="Q951" ca="1">INDEX('Isaac 401k'!L:L,MATCH('Retirement Calculator'!A951,'Isaac 401k'!N:N,0),0)</f>
        <v>21881457.290671378</v>
      </c>
      <c r="R951" s="25">
        <f t="array" aca="1" ref="R951" ca="1">INDEX('Lorri 401b'!L:L,MATCH('Retirement Calculator'!A951,'Lorri 401b'!N:N,0),0)</f>
        <v>15950369.806609048</v>
      </c>
      <c r="S951" s="25">
        <f t="shared" ca="1" si="787"/>
        <v>37831827.097280428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6404.7404596389215</v>
      </c>
      <c r="K952" s="25">
        <f t="shared" si="784"/>
        <v>16520.094745597391</v>
      </c>
      <c r="L952" s="25"/>
      <c r="N952" s="25">
        <f>'Combined Retirement'!$C$18/12</f>
        <v>33932.660666666663</v>
      </c>
      <c r="O952" s="25">
        <f t="shared" si="785"/>
        <v>11007.82546143035</v>
      </c>
      <c r="P952" s="25">
        <f t="shared" si="786"/>
        <v>22924.835205236312</v>
      </c>
      <c r="Q952" s="25">
        <f t="array" aca="1" ref="Q952" ca="1">INDEX('Isaac 401k'!L:L,MATCH('Retirement Calculator'!A952,'Isaac 401k'!N:N,0),0)</f>
        <v>21966198.602504287</v>
      </c>
      <c r="R952" s="25">
        <f t="array" aca="1" ref="R952" ca="1">INDEX('Lorri 401b'!L:L,MATCH('Retirement Calculator'!A952,'Lorri 401b'!N:N,0),0)</f>
        <v>16000240.752329549</v>
      </c>
      <c r="S952" s="25">
        <f t="shared" ca="1" si="787"/>
        <v>37966439.354833834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6404.7404596389215</v>
      </c>
      <c r="K953" s="25">
        <f t="shared" si="784"/>
        <v>16520.094745597391</v>
      </c>
      <c r="L953" s="25"/>
      <c r="N953" s="25">
        <f>'Combined Retirement'!$C$18/12</f>
        <v>33932.660666666663</v>
      </c>
      <c r="O953" s="25">
        <f t="shared" si="785"/>
        <v>11007.82546143035</v>
      </c>
      <c r="P953" s="25">
        <f t="shared" si="786"/>
        <v>22924.835205236312</v>
      </c>
      <c r="Q953" s="25">
        <f t="array" aca="1" ref="Q953" ca="1">INDEX('Isaac 401k'!L:L,MATCH('Retirement Calculator'!A953,'Isaac 401k'!N:N,0),0)</f>
        <v>22051293.003136501</v>
      </c>
      <c r="R953" s="25">
        <f t="array" aca="1" ref="R953" ca="1">INDEX('Lorri 401b'!L:L,MATCH('Retirement Calculator'!A953,'Lorri 401b'!N:N,0),0)</f>
        <v>16050319.493657218</v>
      </c>
      <c r="S953" s="25">
        <f t="shared" ca="1" si="787"/>
        <v>38101612.496793717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6404.7404596389215</v>
      </c>
      <c r="K954" s="25">
        <f t="shared" si="784"/>
        <v>16520.094745597391</v>
      </c>
      <c r="L954" s="25"/>
      <c r="N954" s="25">
        <f>'Combined Retirement'!$C$18/12</f>
        <v>33932.660666666663</v>
      </c>
      <c r="O954" s="25">
        <f t="shared" si="785"/>
        <v>11007.82546143035</v>
      </c>
      <c r="P954" s="25">
        <f t="shared" si="786"/>
        <v>22924.835205236312</v>
      </c>
      <c r="Q954" s="25">
        <f t="array" aca="1" ref="Q954" ca="1">INDEX('Isaac 401k'!L:L,MATCH('Retirement Calculator'!A954,'Isaac 401k'!N:N,0),0)</f>
        <v>22136741.963771347</v>
      </c>
      <c r="R954" s="25">
        <f t="array" aca="1" ref="R954" ca="1">INDEX('Lorri 401b'!L:L,MATCH('Retirement Calculator'!A954,'Lorri 401b'!N:N,0),0)</f>
        <v>16100606.896407086</v>
      </c>
      <c r="S954" s="25">
        <f t="shared" ca="1" si="787"/>
        <v>38237348.860178433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6404.7404596389215</v>
      </c>
      <c r="K955" s="25">
        <f t="shared" si="784"/>
        <v>16520.094745597391</v>
      </c>
      <c r="L955" s="25"/>
      <c r="N955" s="25">
        <f>'Combined Retirement'!$C$18/12</f>
        <v>33932.660666666663</v>
      </c>
      <c r="O955" s="25">
        <f t="shared" si="785"/>
        <v>11007.82546143035</v>
      </c>
      <c r="P955" s="25">
        <f t="shared" si="786"/>
        <v>22924.835205236312</v>
      </c>
      <c r="Q955" s="25">
        <f t="array" aca="1" ref="Q955" ca="1">INDEX('Isaac 401k'!L:L,MATCH('Retirement Calculator'!A955,'Isaac 401k'!N:N,0),0)</f>
        <v>22222546.961742174</v>
      </c>
      <c r="R955" s="25">
        <f t="array" aca="1" ref="R955" ca="1">INDEX('Lorri 401b'!L:L,MATCH('Retirement Calculator'!A955,'Lorri 401b'!N:N,0),0)</f>
        <v>16151103.830001745</v>
      </c>
      <c r="S955" s="25">
        <f t="shared" ca="1" si="787"/>
        <v>38373650.791743919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6404.7404596389215</v>
      </c>
      <c r="K956" s="25">
        <f t="shared" si="784"/>
        <v>16520.094745597391</v>
      </c>
      <c r="L956" s="25"/>
      <c r="N956" s="25">
        <f>'Combined Retirement'!$C$18/12</f>
        <v>33932.660666666663</v>
      </c>
      <c r="O956" s="25">
        <f t="shared" si="785"/>
        <v>11007.82546143035</v>
      </c>
      <c r="P956" s="25">
        <f t="shared" si="786"/>
        <v>22924.835205236312</v>
      </c>
      <c r="Q956" s="25">
        <f t="array" aca="1" ref="Q956" ca="1">INDEX('Isaac 401k'!L:L,MATCH('Retirement Calculator'!A956,'Isaac 401k'!N:N,0),0)</f>
        <v>22308709.480537876</v>
      </c>
      <c r="R956" s="25">
        <f t="array" aca="1" ref="R956" ca="1">INDEX('Lorri 401b'!L:L,MATCH('Retirement Calculator'!A956,'Lorri 401b'!N:N,0),0)</f>
        <v>16201811.167486383</v>
      </c>
      <c r="S956" s="25">
        <f t="shared" ca="1" si="787"/>
        <v>38510520.648024261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6404.7404596389215</v>
      </c>
      <c r="K957" s="25">
        <f t="shared" si="784"/>
        <v>16520.094745597391</v>
      </c>
      <c r="L957" s="25"/>
      <c r="N957" s="25">
        <f>'Combined Retirement'!$C$18/12</f>
        <v>33932.660666666663</v>
      </c>
      <c r="O957" s="25">
        <f t="shared" si="785"/>
        <v>11007.82546143035</v>
      </c>
      <c r="P957" s="25">
        <f t="shared" si="786"/>
        <v>22924.835205236312</v>
      </c>
      <c r="Q957" s="25">
        <f t="array" aca="1" ref="Q957" ca="1">INDEX('Isaac 401k'!L:L,MATCH('Retirement Calculator'!A957,'Isaac 401k'!N:N,0),0)</f>
        <v>22395231.009828564</v>
      </c>
      <c r="R957" s="25">
        <f t="array" aca="1" ref="R957" ca="1">INDEX('Lorri 401b'!L:L,MATCH('Retirement Calculator'!A957,'Lorri 401b'!N:N,0),0)</f>
        <v>16252729.785543872</v>
      </c>
      <c r="S957" s="25">
        <f t="shared" ca="1" si="787"/>
        <v>38647960.795372434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6404.7404596389215</v>
      </c>
      <c r="K958" s="25">
        <f t="shared" si="784"/>
        <v>16520.094745597391</v>
      </c>
      <c r="L958" s="25"/>
      <c r="N958" s="25">
        <f>'Combined Retirement'!$C$18/12</f>
        <v>33932.660666666663</v>
      </c>
      <c r="O958" s="25">
        <f t="shared" si="785"/>
        <v>11007.82546143035</v>
      </c>
      <c r="P958" s="25">
        <f t="shared" si="786"/>
        <v>22924.835205236312</v>
      </c>
      <c r="Q958" s="25">
        <f t="array" aca="1" ref="Q958" ca="1">INDEX('Isaac 401k'!L:L,MATCH('Retirement Calculator'!A958,'Isaac 401k'!N:N,0),0)</f>
        <v>22482113.045491293</v>
      </c>
      <c r="R958" s="25">
        <f t="array" aca="1" ref="R958" ca="1">INDEX('Lorri 401b'!L:L,MATCH('Retirement Calculator'!A958,'Lorri 401b'!N:N,0),0)</f>
        <v>16303860.564509934</v>
      </c>
      <c r="S958" s="25">
        <f t="shared" ca="1" si="787"/>
        <v>38785973.610001229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6404.7404596389215</v>
      </c>
      <c r="K959" s="25">
        <f t="shared" si="784"/>
        <v>16520.094745597391</v>
      </c>
      <c r="L959" s="25"/>
      <c r="N959" s="25">
        <f>'Combined Retirement'!$C$18/12</f>
        <v>33932.660666666663</v>
      </c>
      <c r="O959" s="25">
        <f t="shared" si="785"/>
        <v>11007.82546143035</v>
      </c>
      <c r="P959" s="25">
        <f t="shared" si="786"/>
        <v>22924.835205236312</v>
      </c>
      <c r="Q959" s="25">
        <f t="array" aca="1" ref="Q959" ca="1">INDEX('Isaac 401k'!L:L,MATCH('Retirement Calculator'!A959,'Isaac 401k'!N:N,0),0)</f>
        <v>22569357.089635953</v>
      </c>
      <c r="R959" s="25">
        <f t="array" aca="1" ref="R959" ca="1">INDEX('Lorri 401b'!L:L,MATCH('Retirement Calculator'!A959,'Lorri 401b'!N:N,0),0)</f>
        <v>16355204.388388354</v>
      </c>
      <c r="S959" s="25">
        <f t="shared" ca="1" si="787"/>
        <v>38924561.478024304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6404.7404596389215</v>
      </c>
      <c r="K960" s="25">
        <f t="shared" si="784"/>
        <v>16520.094745597391</v>
      </c>
      <c r="L960" s="25"/>
      <c r="N960" s="25">
        <f>'Combined Retirement'!$C$18/12</f>
        <v>33932.660666666663</v>
      </c>
      <c r="O960" s="25">
        <f t="shared" si="785"/>
        <v>11007.82546143035</v>
      </c>
      <c r="P960" s="25">
        <f t="shared" si="786"/>
        <v>22924.835205236312</v>
      </c>
      <c r="Q960" s="25">
        <f t="array" aca="1" ref="Q960" ca="1">INDEX('Isaac 401k'!L:L,MATCH('Retirement Calculator'!A960,'Isaac 401k'!N:N,0),0)</f>
        <v>22656964.650631215</v>
      </c>
      <c r="R960" s="25">
        <f t="array" aca="1" ref="R960" ca="1">INDEX('Lorri 401b'!L:L,MATCH('Retirement Calculator'!A960,'Lorri 401b'!N:N,0),0)</f>
        <v>16406762.144866269</v>
      </c>
      <c r="S960" s="25">
        <f t="shared" ca="1" si="787"/>
        <v>39063726.795497485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6404.7404596389215</v>
      </c>
      <c r="K961" s="25">
        <f t="shared" si="784"/>
        <v>16520.094745597391</v>
      </c>
      <c r="L961" s="25"/>
      <c r="N961" s="25">
        <f>'Combined Retirement'!$C$18/12</f>
        <v>33932.660666666663</v>
      </c>
      <c r="O961" s="25">
        <f t="shared" si="785"/>
        <v>11007.82546143035</v>
      </c>
      <c r="P961" s="25">
        <f t="shared" si="786"/>
        <v>22924.835205236312</v>
      </c>
      <c r="Q961" s="25">
        <f t="array" aca="1" ref="Q961" ca="1">INDEX('Isaac 401k'!L:L,MATCH('Retirement Calculator'!A961,'Isaac 401k'!N:N,0),0)</f>
        <v>22744937.243130624</v>
      </c>
      <c r="R961" s="25">
        <f t="array" aca="1" ref="R961" ca="1">INDEX('Lorri 401b'!L:L,MATCH('Retirement Calculator'!A961,'Lorri 401b'!N:N,0),0)</f>
        <v>16458534.725329509</v>
      </c>
      <c r="S961" s="25">
        <f t="shared" ca="1" si="787"/>
        <v>39203471.968460135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6404.7404596389215</v>
      </c>
      <c r="K962" s="25">
        <f t="shared" si="784"/>
        <v>16520.094745597391</v>
      </c>
      <c r="L962" s="25"/>
      <c r="N962" s="25">
        <f>'Combined Retirement'!$C$18/12</f>
        <v>33932.660666666663</v>
      </c>
      <c r="O962" s="25">
        <f t="shared" si="785"/>
        <v>11007.82546143035</v>
      </c>
      <c r="P962" s="25">
        <f t="shared" si="786"/>
        <v>22924.835205236312</v>
      </c>
      <c r="Q962" s="25">
        <f t="array" aca="1" ref="Q962" ca="1">INDEX('Isaac 401k'!L:L,MATCH('Retirement Calculator'!A962,'Isaac 401k'!N:N,0),0)</f>
        <v>22833276.38809878</v>
      </c>
      <c r="R962" s="25">
        <f t="array" aca="1" ref="R962" ca="1">INDEX('Lorri 401b'!L:L,MATCH('Retirement Calculator'!A962,'Lorri 401b'!N:N,0),0)</f>
        <v>16510523.024878012</v>
      </c>
      <c r="S962" s="25">
        <f t="shared" ca="1" si="787"/>
        <v>39343799.412976794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6404.7404596389215</v>
      </c>
      <c r="K963" s="25">
        <f t="shared" si="784"/>
        <v>16520.094745597391</v>
      </c>
      <c r="L963" s="25"/>
      <c r="N963" s="25">
        <f>'Combined Retirement'!$C$18/12</f>
        <v>33932.660666666663</v>
      </c>
      <c r="O963" s="25">
        <f t="shared" si="785"/>
        <v>11007.82546143035</v>
      </c>
      <c r="P963" s="25">
        <f t="shared" si="786"/>
        <v>22924.835205236312</v>
      </c>
      <c r="Q963" s="25">
        <f t="array" aca="1" ref="Q963" ca="1">INDEX('Isaac 401k'!L:L,MATCH('Retirement Calculator'!A963,'Isaac 401k'!N:N,0),0)</f>
        <v>22921983.612837639</v>
      </c>
      <c r="R963" s="25">
        <f t="array" aca="1" ref="R963" ca="1">INDEX('Lorri 401b'!L:L,MATCH('Retirement Calculator'!A963,'Lorri 401b'!N:N,0),0)</f>
        <v>16562727.9423413</v>
      </c>
      <c r="S963" s="25">
        <f t="shared" ca="1" si="787"/>
        <v>39484711.55517894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6404.7404596389215</v>
      </c>
      <c r="K964" s="25">
        <f t="shared" si="784"/>
        <v>16520.094745597391</v>
      </c>
      <c r="L964" s="25"/>
      <c r="N964" s="25">
        <f>'Combined Retirement'!$C$18/12</f>
        <v>33932.660666666663</v>
      </c>
      <c r="O964" s="25">
        <f t="shared" si="785"/>
        <v>11007.82546143035</v>
      </c>
      <c r="P964" s="25">
        <f t="shared" si="786"/>
        <v>22924.835205236312</v>
      </c>
      <c r="Q964" s="25">
        <f t="array" aca="1" ref="Q964" ca="1">INDEX('Isaac 401k'!L:L,MATCH('Retirement Calculator'!A964,'Isaac 401k'!N:N,0),0)</f>
        <v>23011060.451012906</v>
      </c>
      <c r="R964" s="25">
        <f t="array" aca="1" ref="R964" ca="1">INDEX('Lorri 401b'!L:L,MATCH('Retirement Calculator'!A964,'Lorri 401b'!N:N,0),0)</f>
        <v>16615150.380294017</v>
      </c>
      <c r="S964" s="25">
        <f t="shared" ca="1" si="787"/>
        <v>39626210.831306919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6404.7404596389215</v>
      </c>
      <c r="K965" s="25">
        <f t="shared" si="784"/>
        <v>16520.094745597391</v>
      </c>
      <c r="L965" s="25"/>
      <c r="N965" s="25">
        <f>'Combined Retirement'!$C$18/12</f>
        <v>33932.660666666663</v>
      </c>
      <c r="O965" s="25">
        <f t="shared" si="785"/>
        <v>11007.82546143035</v>
      </c>
      <c r="P965" s="25">
        <f t="shared" si="786"/>
        <v>22924.835205236312</v>
      </c>
      <c r="Q965" s="25">
        <f t="array" aca="1" ref="Q965" ca="1">INDEX('Isaac 401k'!L:L,MATCH('Retirement Calculator'!A965,'Isaac 401k'!N:N,0),0)</f>
        <v>23100508.442680571</v>
      </c>
      <c r="R965" s="25">
        <f t="array" aca="1" ref="R965" ca="1">INDEX('Lorri 401b'!L:L,MATCH('Retirement Calculator'!A965,'Lorri 401b'!N:N,0),0)</f>
        <v>16667791.24507154</v>
      </c>
      <c r="S965" s="25">
        <f t="shared" ca="1" si="787"/>
        <v>39768299.687752113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6404.7404596389215</v>
      </c>
      <c r="K966" s="25">
        <f t="shared" si="784"/>
        <v>16520.094745597391</v>
      </c>
      <c r="L966" s="25"/>
      <c r="N966" s="25">
        <f>'Combined Retirement'!$C$18/12</f>
        <v>33932.660666666663</v>
      </c>
      <c r="O966" s="25">
        <f t="shared" si="785"/>
        <v>11007.82546143035</v>
      </c>
      <c r="P966" s="25">
        <f t="shared" si="786"/>
        <v>22924.835205236312</v>
      </c>
      <c r="Q966" s="25">
        <f t="array" aca="1" ref="Q966" ca="1">INDEX('Isaac 401k'!L:L,MATCH('Retirement Calculator'!A966,'Isaac 401k'!N:N,0),0)</f>
        <v>23190329.13431352</v>
      </c>
      <c r="R966" s="25">
        <f t="array" aca="1" ref="R966" ca="1">INDEX('Lorri 401b'!L:L,MATCH('Retirement Calculator'!A966,'Lorri 401b'!N:N,0),0)</f>
        <v>16720651.446785634</v>
      </c>
      <c r="S966" s="25">
        <f t="shared" ca="1" si="787"/>
        <v>39910980.581099153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6404.7404596389215</v>
      </c>
      <c r="K967" s="25">
        <f t="shared" si="784"/>
        <v>16520.094745597391</v>
      </c>
      <c r="L967" s="25"/>
      <c r="N967" s="25">
        <f>'Combined Retirement'!$C$18/12</f>
        <v>33932.660666666663</v>
      </c>
      <c r="O967" s="25">
        <f t="shared" si="785"/>
        <v>11007.82546143035</v>
      </c>
      <c r="P967" s="25">
        <f t="shared" si="786"/>
        <v>22924.835205236312</v>
      </c>
      <c r="Q967" s="25">
        <f t="array" aca="1" ref="Q967" ca="1">INDEX('Isaac 401k'!L:L,MATCH('Retirement Calculator'!A967,'Isaac 401k'!N:N,0),0)</f>
        <v>23280524.078828271</v>
      </c>
      <c r="R967" s="25">
        <f t="array" aca="1" ref="R967" ca="1">INDEX('Lorri 401b'!L:L,MATCH('Retirement Calculator'!A967,'Lorri 401b'!N:N,0),0)</f>
        <v>16773731.899340205</v>
      </c>
      <c r="S967" s="25">
        <f t="shared" ca="1" si="787"/>
        <v>40054255.978168473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6404.7404596389215</v>
      </c>
      <c r="K968" s="25">
        <f t="shared" si="784"/>
        <v>16520.094745597391</v>
      </c>
      <c r="L968" s="25"/>
      <c r="N968" s="25">
        <f>'Combined Retirement'!$C$18/12</f>
        <v>33932.660666666663</v>
      </c>
      <c r="O968" s="25">
        <f t="shared" si="785"/>
        <v>11007.82546143035</v>
      </c>
      <c r="P968" s="25">
        <f t="shared" si="786"/>
        <v>22924.835205236312</v>
      </c>
      <c r="Q968" s="25">
        <f t="array" aca="1" ref="Q968" ca="1">INDEX('Isaac 401k'!L:L,MATCH('Retirement Calculator'!A968,'Isaac 401k'!N:N,0),0)</f>
        <v>23371094.835611835</v>
      </c>
      <c r="R968" s="25">
        <f t="array" aca="1" ref="R968" ca="1">INDEX('Lorri 401b'!L:L,MATCH('Retirement Calculator'!A968,'Lorri 401b'!N:N,0),0)</f>
        <v>16827033.520447087</v>
      </c>
      <c r="S968" s="25">
        <f t="shared" ca="1" si="787"/>
        <v>40198128.356058925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6404.7404596389215</v>
      </c>
      <c r="K969" s="25">
        <f t="shared" si="784"/>
        <v>16520.094745597391</v>
      </c>
      <c r="L969" s="25"/>
      <c r="N969" s="25">
        <f>'Combined Retirement'!$C$18/12</f>
        <v>33932.660666666663</v>
      </c>
      <c r="O969" s="25">
        <f t="shared" si="785"/>
        <v>11007.82546143035</v>
      </c>
      <c r="P969" s="25">
        <f t="shared" si="786"/>
        <v>22924.835205236312</v>
      </c>
      <c r="Q969" s="25">
        <f t="array" aca="1" ref="Q969" ca="1">INDEX('Isaac 401k'!L:L,MATCH('Retirement Calculator'!A969,'Isaac 401k'!N:N,0),0)</f>
        <v>23462042.970548663</v>
      </c>
      <c r="R969" s="25">
        <f t="array" aca="1" ref="R969" ca="1">INDEX('Lorri 401b'!L:L,MATCH('Retirement Calculator'!A969,'Lorri 401b'!N:N,0),0)</f>
        <v>16880557.231641911</v>
      </c>
      <c r="S969" s="25">
        <f t="shared" ca="1" si="787"/>
        <v>40342600.202190578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6404.7404596389215</v>
      </c>
      <c r="K970" s="25">
        <f t="shared" si="784"/>
        <v>16520.094745597391</v>
      </c>
      <c r="L970" s="25"/>
      <c r="N970" s="25">
        <f>'Combined Retirement'!$C$18/12</f>
        <v>33932.660666666663</v>
      </c>
      <c r="O970" s="25">
        <f t="shared" si="785"/>
        <v>11007.82546143035</v>
      </c>
      <c r="P970" s="25">
        <f t="shared" si="786"/>
        <v>22924.835205236312</v>
      </c>
      <c r="Q970" s="25">
        <f t="array" aca="1" ref="Q970" ca="1">INDEX('Isaac 401k'!L:L,MATCH('Retirement Calculator'!A970,'Isaac 401k'!N:N,0),0)</f>
        <v>23553370.056047726</v>
      </c>
      <c r="R970" s="25">
        <f t="array" aca="1" ref="R970" ca="1">INDEX('Lorri 401b'!L:L,MATCH('Retirement Calculator'!A970,'Lorri 401b'!N:N,0),0)</f>
        <v>16934303.958300047</v>
      </c>
      <c r="S970" s="25">
        <f t="shared" ca="1" si="787"/>
        <v>40487674.014347777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6404.7404596389215</v>
      </c>
      <c r="K971" s="25">
        <f t="shared" si="784"/>
        <v>16520.094745597391</v>
      </c>
      <c r="L971" s="25"/>
      <c r="N971" s="25">
        <f>'Combined Retirement'!$C$18/12</f>
        <v>33932.660666666663</v>
      </c>
      <c r="O971" s="25">
        <f t="shared" si="785"/>
        <v>11007.82546143035</v>
      </c>
      <c r="P971" s="25">
        <f t="shared" si="786"/>
        <v>22924.835205236312</v>
      </c>
      <c r="Q971" s="25">
        <f t="array" aca="1" ref="Q971" ca="1">INDEX('Isaac 401k'!L:L,MATCH('Retirement Calculator'!A971,'Isaac 401k'!N:N,0),0)</f>
        <v>23645077.671069704</v>
      </c>
      <c r="R971" s="25">
        <f t="array" aca="1" ref="R971" ca="1">INDEX('Lorri 401b'!L:L,MATCH('Retirement Calculator'!A971,'Lorri 401b'!N:N,0),0)</f>
        <v>16988274.62965259</v>
      </c>
      <c r="S971" s="25">
        <f t="shared" ca="1" si="787"/>
        <v>40633352.300722294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6404.7404596389215</v>
      </c>
      <c r="K972" s="25">
        <f t="shared" si="784"/>
        <v>16520.094745597391</v>
      </c>
      <c r="L972" s="25"/>
      <c r="N972" s="25">
        <f>'Combined Retirement'!$C$18/12</f>
        <v>33932.660666666663</v>
      </c>
      <c r="O972" s="25">
        <f t="shared" si="785"/>
        <v>11007.82546143035</v>
      </c>
      <c r="P972" s="25">
        <f t="shared" si="786"/>
        <v>22924.835205236312</v>
      </c>
      <c r="Q972" s="25">
        <f t="array" aca="1" ref="Q972" ca="1">INDEX('Isaac 401k'!L:L,MATCH('Retirement Calculator'!A972,'Isaac 401k'!N:N,0),0)</f>
        <v>23737167.401154272</v>
      </c>
      <c r="R972" s="25">
        <f t="array" aca="1" ref="R972" ca="1">INDEX('Lorri 401b'!L:L,MATCH('Retirement Calculator'!A972,'Lorri 401b'!N:N,0),0)</f>
        <v>17042470.178802438</v>
      </c>
      <c r="S972" s="25">
        <f t="shared" ca="1" si="787"/>
        <v>40779637.57995671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6404.7404596389215</v>
      </c>
      <c r="K973" s="25">
        <f t="shared" si="784"/>
        <v>16520.094745597391</v>
      </c>
      <c r="L973" s="25"/>
      <c r="N973" s="25">
        <f>'Combined Retirement'!$C$18/12</f>
        <v>33932.660666666663</v>
      </c>
      <c r="O973" s="25">
        <f t="shared" si="785"/>
        <v>11007.82546143035</v>
      </c>
      <c r="P973" s="25">
        <f t="shared" si="786"/>
        <v>22924.835205236312</v>
      </c>
      <c r="Q973" s="25">
        <f t="array" aca="1" ref="Q973" ca="1">INDEX('Isaac 401k'!L:L,MATCH('Retirement Calculator'!A973,'Isaac 401k'!N:N,0),0)</f>
        <v>23829640.838447526</v>
      </c>
      <c r="R973" s="25">
        <f t="array" aca="1" ref="R973" ca="1">INDEX('Lorri 401b'!L:L,MATCH('Retirement Calculator'!A973,'Lorri 401b'!N:N,0),0)</f>
        <v>17096891.542740408</v>
      </c>
      <c r="S973" s="25">
        <f t="shared" ca="1" si="787"/>
        <v>40926532.381187931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6404.7404596389215</v>
      </c>
      <c r="K974" s="25">
        <f t="shared" si="784"/>
        <v>16520.094745597391</v>
      </c>
      <c r="L974" s="25"/>
      <c r="N974" s="25">
        <f>'Combined Retirement'!$C$18/12</f>
        <v>33932.660666666663</v>
      </c>
      <c r="O974" s="25">
        <f t="shared" si="785"/>
        <v>11007.82546143035</v>
      </c>
      <c r="P974" s="25">
        <f t="shared" si="786"/>
        <v>22924.835205236312</v>
      </c>
      <c r="Q974" s="25">
        <f t="array" aca="1" ref="Q974" ca="1">INDEX('Isaac 401k'!L:L,MATCH('Retirement Calculator'!A974,'Isaac 401k'!N:N,0),0)</f>
        <v>23922499.581729501</v>
      </c>
      <c r="R974" s="25">
        <f t="array" aca="1" ref="R974" ca="1">INDEX('Lorri 401b'!L:L,MATCH('Retirement Calculator'!A974,'Lorri 401b'!N:N,0),0)</f>
        <v>17151539.662361454</v>
      </c>
      <c r="S974" s="25">
        <f t="shared" ca="1" si="787"/>
        <v>41074039.244090959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6404.7404596389215</v>
      </c>
      <c r="K975" s="25">
        <f t="shared" si="784"/>
        <v>16520.094745597391</v>
      </c>
      <c r="L975" s="25"/>
      <c r="N975" s="25">
        <f>'Combined Retirement'!$C$18/12</f>
        <v>33932.660666666663</v>
      </c>
      <c r="O975" s="25">
        <f t="shared" si="785"/>
        <v>11007.82546143035</v>
      </c>
      <c r="P975" s="25">
        <f t="shared" si="786"/>
        <v>22924.835205236312</v>
      </c>
      <c r="Q975" s="25">
        <f t="array" aca="1" ref="Q975" ca="1">INDEX('Isaac 401k'!L:L,MATCH('Retirement Calculator'!A975,'Isaac 401k'!N:N,0),0)</f>
        <v>24015745.236441821</v>
      </c>
      <c r="R975" s="25">
        <f t="array" aca="1" ref="R975" ca="1">INDEX('Lorri 401b'!L:L,MATCH('Retirement Calculator'!A975,'Lorri 401b'!N:N,0),0)</f>
        <v>17206415.482480921</v>
      </c>
      <c r="S975" s="25">
        <f t="shared" ca="1" si="787"/>
        <v>41222160.718922742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6404.7404596389215</v>
      </c>
      <c r="K976" s="25">
        <f t="shared" si="784"/>
        <v>16520.094745597391</v>
      </c>
      <c r="L976" s="25"/>
      <c r="N976" s="25">
        <f>'Combined Retirement'!$C$18/12</f>
        <v>33932.660666666663</v>
      </c>
      <c r="O976" s="25">
        <f t="shared" si="785"/>
        <v>11007.82546143035</v>
      </c>
      <c r="P976" s="25">
        <f t="shared" si="786"/>
        <v>22924.835205236312</v>
      </c>
      <c r="Q976" s="25">
        <f t="array" aca="1" ref="Q976" ca="1">INDEX('Isaac 401k'!L:L,MATCH('Retirement Calculator'!A976,'Isaac 401k'!N:N,0),0)</f>
        <v>24109379.414715439</v>
      </c>
      <c r="R976" s="25">
        <f t="array" aca="1" ref="R976" ca="1">INDEX('Lorri 401b'!L:L,MATCH('Retirement Calculator'!A976,'Lorri 401b'!N:N,0),0)</f>
        <v>17261519.951850887</v>
      </c>
      <c r="S976" s="25">
        <f t="shared" ca="1" si="787"/>
        <v>41370899.36656633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6404.7404596389215</v>
      </c>
      <c r="K977" s="25">
        <f t="shared" si="784"/>
        <v>16520.094745597391</v>
      </c>
      <c r="L977" s="25"/>
      <c r="N977" s="25">
        <f>'Combined Retirement'!$C$18/12</f>
        <v>33932.660666666663</v>
      </c>
      <c r="O977" s="25">
        <f t="shared" si="785"/>
        <v>11007.82546143035</v>
      </c>
      <c r="P977" s="25">
        <f t="shared" si="786"/>
        <v>22924.835205236312</v>
      </c>
      <c r="Q977" s="25">
        <f t="array" aca="1" ref="Q977" ca="1">INDEX('Isaac 401k'!L:L,MATCH('Retirement Calculator'!A977,'Isaac 401k'!N:N,0),0)</f>
        <v>24203403.735398531</v>
      </c>
      <c r="R977" s="25">
        <f t="array" aca="1" ref="R977" ca="1">INDEX('Lorri 401b'!L:L,MATCH('Retirement Calculator'!A977,'Lorri 401b'!N:N,0),0)</f>
        <v>17316854.023176562</v>
      </c>
      <c r="S977" s="25">
        <f t="shared" ca="1" si="787"/>
        <v>41520257.758575097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6404.7404596389215</v>
      </c>
      <c r="K978" s="25">
        <f t="shared" si="784"/>
        <v>16520.094745597391</v>
      </c>
      <c r="L978" s="25"/>
      <c r="N978" s="25">
        <f>'Combined Retirement'!$C$18/12</f>
        <v>33932.660666666663</v>
      </c>
      <c r="O978" s="25">
        <f t="shared" si="785"/>
        <v>11007.82546143035</v>
      </c>
      <c r="P978" s="25">
        <f t="shared" si="786"/>
        <v>22924.835205236312</v>
      </c>
      <c r="Q978" s="25">
        <f t="array" aca="1" ref="Q978" ca="1">INDEX('Isaac 401k'!L:L,MATCH('Retirement Calculator'!A978,'Isaac 401k'!N:N,0),0)</f>
        <v>24297819.824084472</v>
      </c>
      <c r="R978" s="25">
        <f t="array" aca="1" ref="R978" ca="1">INDEX('Lorri 401b'!L:L,MATCH('Retirement Calculator'!A978,'Lorri 401b'!N:N,0),0)</f>
        <v>17372418.653132759</v>
      </c>
      <c r="S978" s="25">
        <f t="shared" ca="1" si="787"/>
        <v>41670238.477217227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6404.7404596389215</v>
      </c>
      <c r="K979" s="25">
        <f t="shared" si="784"/>
        <v>16520.094745597391</v>
      </c>
      <c r="L979" s="25"/>
      <c r="N979" s="25">
        <f>'Combined Retirement'!$C$18/12</f>
        <v>33932.660666666663</v>
      </c>
      <c r="O979" s="25">
        <f t="shared" si="785"/>
        <v>11007.82546143035</v>
      </c>
      <c r="P979" s="25">
        <f t="shared" si="786"/>
        <v>22924.835205236312</v>
      </c>
      <c r="Q979" s="25">
        <f t="array" aca="1" ref="Q979" ca="1">INDEX('Isaac 401k'!L:L,MATCH('Retirement Calculator'!A979,'Isaac 401k'!N:N,0),0)</f>
        <v>24392629.313139934</v>
      </c>
      <c r="R979" s="25">
        <f t="array" aca="1" ref="R979" ca="1">INDEX('Lorri 401b'!L:L,MATCH('Retirement Calculator'!A979,'Lorri 401b'!N:N,0),0)</f>
        <v>17428214.802380439</v>
      </c>
      <c r="S979" s="25">
        <f t="shared" ca="1" si="787"/>
        <v>41820844.115520373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6404.7404596389215</v>
      </c>
      <c r="K980" s="25">
        <f t="shared" si="784"/>
        <v>16520.094745597391</v>
      </c>
      <c r="L980" s="25"/>
      <c r="N980" s="25">
        <f>'Combined Retirement'!$C$18/12</f>
        <v>33932.660666666663</v>
      </c>
      <c r="O980" s="25">
        <f t="shared" si="785"/>
        <v>11007.82546143035</v>
      </c>
      <c r="P980" s="25">
        <f t="shared" si="786"/>
        <v>22924.835205236312</v>
      </c>
      <c r="Q980" s="25">
        <f t="array" aca="1" ref="Q980" ca="1">INDEX('Isaac 401k'!L:L,MATCH('Retirement Calculator'!A980,'Isaac 401k'!N:N,0),0)</f>
        <v>24487833.841733128</v>
      </c>
      <c r="R980" s="25">
        <f t="array" aca="1" ref="R980" ca="1">INDEX('Lorri 401b'!L:L,MATCH('Retirement Calculator'!A980,'Lorri 401b'!N:N,0),0)</f>
        <v>17484243.43558332</v>
      </c>
      <c r="S980" s="25">
        <f t="shared" ca="1" si="787"/>
        <v>41972077.277316451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6404.7404596389215</v>
      </c>
      <c r="K981" s="25">
        <f t="shared" si="784"/>
        <v>16520.094745597391</v>
      </c>
      <c r="L981" s="25"/>
      <c r="N981" s="25">
        <f>'Combined Retirement'!$C$18/12</f>
        <v>33932.660666666663</v>
      </c>
      <c r="O981" s="25">
        <f t="shared" si="785"/>
        <v>11007.82546143035</v>
      </c>
      <c r="P981" s="25">
        <f t="shared" si="786"/>
        <v>22924.835205236312</v>
      </c>
      <c r="Q981" s="25">
        <f t="array" aca="1" ref="Q981" ca="1">INDEX('Isaac 401k'!L:L,MATCH('Retirement Calculator'!A981,'Isaac 401k'!N:N,0),0)</f>
        <v>24583435.055862129</v>
      </c>
      <c r="R981" s="25">
        <f t="array" aca="1" ref="R981" ca="1">INDEX('Lorri 401b'!L:L,MATCH('Retirement Calculator'!A981,'Lorri 401b'!N:N,0),0)</f>
        <v>17540505.521424543</v>
      </c>
      <c r="S981" s="25">
        <f t="shared" ca="1" si="787"/>
        <v>42123940.577286676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6404.7404596389215</v>
      </c>
      <c r="K982" s="25">
        <f t="shared" si="784"/>
        <v>16520.094745597391</v>
      </c>
      <c r="L982" s="25"/>
      <c r="N982" s="25">
        <f>'Combined Retirement'!$C$18/12</f>
        <v>33932.660666666663</v>
      </c>
      <c r="O982" s="25">
        <f t="shared" si="785"/>
        <v>11007.82546143035</v>
      </c>
      <c r="P982" s="25">
        <f t="shared" si="786"/>
        <v>22924.835205236312</v>
      </c>
      <c r="Q982" s="25">
        <f t="array" aca="1" ref="Q982" ca="1">INDEX('Isaac 401k'!L:L,MATCH('Retirement Calculator'!A982,'Isaac 401k'!N:N,0),0)</f>
        <v>24679434.608383331</v>
      </c>
      <c r="R982" s="25">
        <f t="array" aca="1" ref="R982" ca="1">INDEX('Lorri 401b'!L:L,MATCH('Retirement Calculator'!A982,'Lorri 401b'!N:N,0),0)</f>
        <v>17597002.03262344</v>
      </c>
      <c r="S982" s="25">
        <f t="shared" ca="1" si="787"/>
        <v>42276436.641006768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6404.7404596389215</v>
      </c>
      <c r="K983" s="25">
        <f t="shared" si="784"/>
        <v>16520.094745597391</v>
      </c>
      <c r="L983" s="25"/>
      <c r="N983" s="25">
        <f>'Combined Retirement'!$C$18/12</f>
        <v>33932.660666666663</v>
      </c>
      <c r="O983" s="25">
        <f t="shared" si="785"/>
        <v>11007.82546143035</v>
      </c>
      <c r="P983" s="25">
        <f t="shared" si="786"/>
        <v>22924.835205236312</v>
      </c>
      <c r="Q983" s="25">
        <f t="array" aca="1" ref="Q983" ca="1">INDEX('Isaac 401k'!L:L,MATCH('Retirement Calculator'!A983,'Isaac 401k'!N:N,0),0)</f>
        <v>24775834.159040041</v>
      </c>
      <c r="R983" s="25">
        <f t="array" aca="1" ref="R983" ca="1">INDEX('Lorri 401b'!L:L,MATCH('Retirement Calculator'!A983,'Lorri 401b'!N:N,0),0)</f>
        <v>17653733.945952334</v>
      </c>
      <c r="S983" s="25">
        <f t="shared" ca="1" si="787"/>
        <v>42429568.104992375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6404.7404596389215</v>
      </c>
      <c r="K984" s="25">
        <f t="shared" si="784"/>
        <v>16520.094745597391</v>
      </c>
      <c r="L984" s="25"/>
      <c r="N984" s="25">
        <f>'Combined Retirement'!$C$18/12</f>
        <v>33932.660666666663</v>
      </c>
      <c r="O984" s="25">
        <f t="shared" si="785"/>
        <v>11007.82546143035</v>
      </c>
      <c r="P984" s="25">
        <f t="shared" si="786"/>
        <v>22924.835205236312</v>
      </c>
      <c r="Q984" s="25">
        <f t="array" aca="1" ref="Q984" ca="1">INDEX('Isaac 401k'!L:L,MATCH('Retirement Calculator'!A984,'Isaac 401k'!N:N,0),0)</f>
        <v>24872635.374491155</v>
      </c>
      <c r="R984" s="25">
        <f t="array" aca="1" ref="R984" ca="1">INDEX('Lorri 401b'!L:L,MATCH('Retirement Calculator'!A984,'Lorri 401b'!N:N,0),0)</f>
        <v>17710702.24225343</v>
      </c>
      <c r="S984" s="25">
        <f t="shared" ca="1" si="787"/>
        <v>42583337.616744585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6404.7404596389215</v>
      </c>
      <c r="K985" s="25">
        <f t="shared" si="784"/>
        <v>16520.094745597391</v>
      </c>
      <c r="L985" s="25"/>
      <c r="N985" s="25">
        <f>'Combined Retirement'!$C$18/12</f>
        <v>33932.660666666663</v>
      </c>
      <c r="O985" s="25">
        <f t="shared" si="785"/>
        <v>11007.82546143035</v>
      </c>
      <c r="P985" s="25">
        <f t="shared" si="786"/>
        <v>22924.835205236312</v>
      </c>
      <c r="Q985" s="25">
        <f t="array" aca="1" ref="Q985" ca="1">INDEX('Isaac 401k'!L:L,MATCH('Retirement Calculator'!A985,'Isaac 401k'!N:N,0),0)</f>
        <v>24969839.928339981</v>
      </c>
      <c r="R985" s="25">
        <f t="array" aca="1" ref="R985" ca="1">INDEX('Lorri 401b'!L:L,MATCH('Retirement Calculator'!A985,'Lorri 401b'!N:N,0),0)</f>
        <v>17767907.906455781</v>
      </c>
      <c r="S985" s="25">
        <f t="shared" ca="1" si="787"/>
        <v>42737747.834795758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6404.7404596389215</v>
      </c>
      <c r="K986" s="25">
        <f t="shared" si="784"/>
        <v>16520.094745597391</v>
      </c>
      <c r="L986" s="25"/>
      <c r="N986" s="25">
        <f>'Combined Retirement'!$C$18/12</f>
        <v>33932.660666666663</v>
      </c>
      <c r="O986" s="25">
        <f t="shared" si="785"/>
        <v>11007.82546143035</v>
      </c>
      <c r="P986" s="25">
        <f t="shared" si="786"/>
        <v>22924.835205236312</v>
      </c>
      <c r="Q986" s="25">
        <f t="array" aca="1" ref="Q986" ca="1">INDEX('Isaac 401k'!L:L,MATCH('Retirement Calculator'!A986,'Isaac 401k'!N:N,0),0)</f>
        <v>25067449.501163177</v>
      </c>
      <c r="R986" s="25">
        <f t="array" aca="1" ref="R986" ca="1">INDEX('Lorri 401b'!L:L,MATCH('Retirement Calculator'!A986,'Lorri 401b'!N:N,0),0)</f>
        <v>17825351.927592307</v>
      </c>
      <c r="S986" s="25">
        <f t="shared" ca="1" si="787"/>
        <v>42892801.428755485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6404.7404596389215</v>
      </c>
      <c r="K987" s="25">
        <f t="shared" si="784"/>
        <v>16520.094745597391</v>
      </c>
      <c r="L987" s="25"/>
      <c r="N987" s="25">
        <f>'Combined Retirement'!$C$18/12</f>
        <v>33932.660666666663</v>
      </c>
      <c r="O987" s="25">
        <f t="shared" si="785"/>
        <v>11007.82546143035</v>
      </c>
      <c r="P987" s="25">
        <f t="shared" si="786"/>
        <v>22924.835205236312</v>
      </c>
      <c r="Q987" s="25">
        <f t="array" aca="1" ref="Q987" ca="1">INDEX('Isaac 401k'!L:L,MATCH('Retirement Calculator'!A987,'Isaac 401k'!N:N,0),0)</f>
        <v>25165465.780539803</v>
      </c>
      <c r="R987" s="25">
        <f t="array" aca="1" ref="R987" ca="1">INDEX('Lorri 401b'!L:L,MATCH('Retirement Calculator'!A987,'Lorri 401b'!N:N,0),0)</f>
        <v>17883035.298816904</v>
      </c>
      <c r="S987" s="25">
        <f t="shared" ca="1" si="787"/>
        <v>43048501.079356708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6404.7404596389215</v>
      </c>
      <c r="K988" s="25">
        <f t="shared" si="784"/>
        <v>16520.094745597391</v>
      </c>
      <c r="L988" s="25"/>
      <c r="N988" s="25">
        <f>'Combined Retirement'!$C$18/12</f>
        <v>33932.660666666663</v>
      </c>
      <c r="O988" s="25">
        <f t="shared" si="785"/>
        <v>11007.82546143035</v>
      </c>
      <c r="P988" s="25">
        <f t="shared" si="786"/>
        <v>22924.835205236312</v>
      </c>
      <c r="Q988" s="25">
        <f t="array" aca="1" ref="Q988" ca="1">INDEX('Isaac 401k'!L:L,MATCH('Retirement Calculator'!A988,'Isaac 401k'!N:N,0),0)</f>
        <v>25263890.461080499</v>
      </c>
      <c r="R988" s="25">
        <f t="array" aca="1" ref="R988" ca="1">INDEX('Lorri 401b'!L:L,MATCH('Retirement Calculator'!A988,'Lorri 401b'!N:N,0),0)</f>
        <v>17940959.017421603</v>
      </c>
      <c r="S988" s="25">
        <f t="shared" ca="1" si="787"/>
        <v>43204849.478502102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6404.7404596389215</v>
      </c>
      <c r="K989" s="25">
        <f t="shared" si="784"/>
        <v>16520.094745597391</v>
      </c>
      <c r="L989" s="25"/>
      <c r="N989" s="25">
        <f>'Combined Retirement'!$C$18/12</f>
        <v>33932.660666666663</v>
      </c>
      <c r="O989" s="25">
        <f t="shared" si="785"/>
        <v>11007.82546143035</v>
      </c>
      <c r="P989" s="25">
        <f t="shared" si="786"/>
        <v>22924.835205236312</v>
      </c>
      <c r="Q989" s="25">
        <f t="array" aca="1" ref="Q989" ca="1">INDEX('Isaac 401k'!L:L,MATCH('Retirement Calculator'!A989,'Isaac 401k'!N:N,0),0)</f>
        <v>25362725.244456779</v>
      </c>
      <c r="R989" s="25">
        <f t="array" aca="1" ref="R989" ca="1">INDEX('Lorri 401b'!L:L,MATCH('Retirement Calculator'!A989,'Lorri 401b'!N:N,0),0)</f>
        <v>17999124.084853821</v>
      </c>
      <c r="S989" s="25">
        <f t="shared" ca="1" si="787"/>
        <v>43361849.329310596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6404.7404596389215</v>
      </c>
      <c r="K990" s="25">
        <f t="shared" si="784"/>
        <v>16520.094745597391</v>
      </c>
      <c r="L990" s="25"/>
      <c r="N990" s="25">
        <f>'Combined Retirement'!$C$18/12</f>
        <v>33932.660666666663</v>
      </c>
      <c r="O990" s="25">
        <f t="shared" si="785"/>
        <v>11007.82546143035</v>
      </c>
      <c r="P990" s="25">
        <f t="shared" si="786"/>
        <v>22924.835205236312</v>
      </c>
      <c r="Q990" s="25">
        <f t="array" aca="1" ref="Q990" ca="1">INDEX('Isaac 401k'!L:L,MATCH('Retirement Calculator'!A990,'Isaac 401k'!N:N,0),0)</f>
        <v>25461971.839430463</v>
      </c>
      <c r="R990" s="25">
        <f t="array" aca="1" ref="R990" ca="1">INDEX('Lorri 401b'!L:L,MATCH('Retirement Calculator'!A990,'Lorri 401b'!N:N,0),0)</f>
        <v>18057531.506733671</v>
      </c>
      <c r="S990" s="25">
        <f t="shared" ca="1" si="787"/>
        <v>43519503.346164137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6404.7404596389215</v>
      </c>
      <c r="K991" s="25">
        <f t="shared" si="784"/>
        <v>16520.094745597391</v>
      </c>
      <c r="L991" s="25"/>
      <c r="N991" s="25">
        <f>'Combined Retirement'!$C$18/12</f>
        <v>33932.660666666663</v>
      </c>
      <c r="O991" s="25">
        <f t="shared" si="785"/>
        <v>11007.82546143035</v>
      </c>
      <c r="P991" s="25">
        <f t="shared" si="786"/>
        <v>22924.835205236312</v>
      </c>
      <c r="Q991" s="25">
        <f t="array" aca="1" ref="Q991" ca="1">INDEX('Isaac 401k'!L:L,MATCH('Retirement Calculator'!A991,'Isaac 401k'!N:N,0),0)</f>
        <v>25561631.961883202</v>
      </c>
      <c r="R991" s="25">
        <f t="array" aca="1" ref="R991" ca="1">INDEX('Lorri 401b'!L:L,MATCH('Retirement Calculator'!A991,'Lorri 401b'!N:N,0),0)</f>
        <v>18116182.292871356</v>
      </c>
      <c r="S991" s="25">
        <f t="shared" ca="1" si="787"/>
        <v>43677814.254754558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6404.7404596389215</v>
      </c>
      <c r="K992" s="25">
        <f t="shared" si="784"/>
        <v>16520.094745597391</v>
      </c>
      <c r="L992" s="25"/>
      <c r="N992" s="25">
        <f>'Combined Retirement'!$C$18/12</f>
        <v>33932.660666666663</v>
      </c>
      <c r="O992" s="25">
        <f t="shared" si="785"/>
        <v>11007.82546143035</v>
      </c>
      <c r="P992" s="25">
        <f t="shared" si="786"/>
        <v>22924.835205236312</v>
      </c>
      <c r="Q992" s="25">
        <f t="array" aca="1" ref="Q992" ca="1">INDEX('Isaac 401k'!L:L,MATCH('Retirement Calculator'!A992,'Isaac 401k'!N:N,0),0)</f>
        <v>25661707.334846161</v>
      </c>
      <c r="R992" s="25">
        <f t="array" aca="1" ref="R992" ca="1">INDEX('Lorri 401b'!L:L,MATCH('Retirement Calculator'!A992,'Lorri 401b'!N:N,0),0)</f>
        <v>18175077.457284614</v>
      </c>
      <c r="S992" s="25">
        <f t="shared" ca="1" si="787"/>
        <v>43836784.792130776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6404.7404596389215</v>
      </c>
      <c r="K993" s="25">
        <f t="shared" si="784"/>
        <v>16520.094745597391</v>
      </c>
      <c r="L993" s="25"/>
      <c r="N993" s="25">
        <f>'Combined Retirement'!$C$18/12</f>
        <v>33932.660666666663</v>
      </c>
      <c r="O993" s="25">
        <f t="shared" si="785"/>
        <v>11007.82546143035</v>
      </c>
      <c r="P993" s="25">
        <f t="shared" si="786"/>
        <v>22924.835205236312</v>
      </c>
      <c r="Q993" s="25">
        <f t="array" aca="1" ref="Q993" ca="1">INDEX('Isaac 401k'!L:L,MATCH('Retirement Calculator'!A993,'Isaac 401k'!N:N,0),0)</f>
        <v>25762199.688529801</v>
      </c>
      <c r="R993" s="25">
        <f t="array" aca="1" ref="R993" ca="1">INDEX('Lorri 401b'!L:L,MATCH('Retirement Calculator'!A993,'Lorri 401b'!N:N,0),0)</f>
        <v>18234218.01821626</v>
      </c>
      <c r="S993" s="25">
        <f t="shared" ca="1" si="787"/>
        <v>43996417.706746057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6404.7404596389215</v>
      </c>
      <c r="K994" s="25">
        <f t="shared" si="784"/>
        <v>16520.094745597391</v>
      </c>
      <c r="L994" s="25"/>
      <c r="N994" s="25">
        <f>'Combined Retirement'!$C$18/12</f>
        <v>33932.660666666663</v>
      </c>
      <c r="O994" s="25">
        <f t="shared" si="785"/>
        <v>11007.82546143035</v>
      </c>
      <c r="P994" s="25">
        <f t="shared" si="786"/>
        <v>22924.835205236312</v>
      </c>
      <c r="Q994" s="25">
        <f t="array" aca="1" ref="Q994" ca="1">INDEX('Isaac 401k'!L:L,MATCH('Retirement Calculator'!A994,'Isaac 401k'!N:N,0),0)</f>
        <v>25863110.760353785</v>
      </c>
      <c r="R994" s="25">
        <f t="array" aca="1" ref="R994" ca="1">INDEX('Lorri 401b'!L:L,MATCH('Retirement Calculator'!A994,'Lorri 401b'!N:N,0),0)</f>
        <v>18293604.99815179</v>
      </c>
      <c r="S994" s="25">
        <f t="shared" ca="1" si="787"/>
        <v>44156715.758505575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6404.7404596389215</v>
      </c>
      <c r="K995" s="25">
        <f t="shared" si="784"/>
        <v>16520.094745597391</v>
      </c>
      <c r="L995" s="25"/>
      <c r="N995" s="25">
        <f>'Combined Retirement'!$C$18/12</f>
        <v>33932.660666666663</v>
      </c>
      <c r="O995" s="25">
        <f t="shared" si="785"/>
        <v>11007.82546143035</v>
      </c>
      <c r="P995" s="25">
        <f t="shared" si="786"/>
        <v>22924.835205236312</v>
      </c>
      <c r="Q995" s="25">
        <f t="array" aca="1" ref="Q995" ca="1">INDEX('Isaac 401k'!L:L,MATCH('Retirement Calculator'!A995,'Isaac 401k'!N:N,0),0)</f>
        <v>25964442.294977039</v>
      </c>
      <c r="R995" s="25">
        <f t="array" aca="1" ref="R995" ca="1">INDEX('Lorri 401b'!L:L,MATCH('Retirement Calculator'!A995,'Lorri 401b'!N:N,0),0)</f>
        <v>18353239.423837051</v>
      </c>
      <c r="S995" s="25">
        <f t="shared" ca="1" si="787"/>
        <v>44317681.71881409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6404.7404596389215</v>
      </c>
      <c r="K996" s="25">
        <f t="shared" si="784"/>
        <v>16520.094745597391</v>
      </c>
      <c r="L996" s="25"/>
      <c r="N996" s="25">
        <f>'Combined Retirement'!$C$18/12</f>
        <v>33932.660666666663</v>
      </c>
      <c r="O996" s="25">
        <f t="shared" si="785"/>
        <v>11007.82546143035</v>
      </c>
      <c r="P996" s="25">
        <f t="shared" si="786"/>
        <v>22924.835205236312</v>
      </c>
      <c r="Q996" s="25">
        <f t="array" aca="1" ref="Q996" ca="1">INDEX('Isaac 401k'!L:L,MATCH('Retirement Calculator'!A996,'Isaac 401k'!N:N,0),0)</f>
        <v>26066196.044327889</v>
      </c>
      <c r="R996" s="25">
        <f t="array" aca="1" ref="R996" ca="1">INDEX('Lorri 401b'!L:L,MATCH('Retirement Calculator'!A996,'Lorri 401b'!N:N,0),0)</f>
        <v>18413122.326295998</v>
      </c>
      <c r="S996" s="25">
        <f t="shared" ca="1" si="787"/>
        <v>44479318.370623887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6404.7404596389215</v>
      </c>
      <c r="K997" s="25">
        <f t="shared" si="784"/>
        <v>16520.094745597391</v>
      </c>
      <c r="L997" s="25"/>
      <c r="N997" s="25">
        <f>'Combined Retirement'!$C$18/12</f>
        <v>33932.660666666663</v>
      </c>
      <c r="O997" s="25">
        <f t="shared" si="785"/>
        <v>11007.82546143035</v>
      </c>
      <c r="P997" s="25">
        <f t="shared" si="786"/>
        <v>22924.835205236312</v>
      </c>
      <c r="Q997" s="25">
        <f t="array" aca="1" ref="Q997" ca="1">INDEX('Isaac 401k'!L:L,MATCH('Retirement Calculator'!A997,'Isaac 401k'!N:N,0),0)</f>
        <v>26168373.767634366</v>
      </c>
      <c r="R997" s="25">
        <f t="array" aca="1" ref="R997" ca="1">INDEX('Lorri 401b'!L:L,MATCH('Retirement Calculator'!A997,'Lorri 401b'!N:N,0),0)</f>
        <v>18473254.740848526</v>
      </c>
      <c r="S997" s="25">
        <f t="shared" ca="1" si="787"/>
        <v>44641628.508482888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6404.7404596389215</v>
      </c>
      <c r="K998" s="25">
        <f t="shared" si="784"/>
        <v>16520.094745597391</v>
      </c>
      <c r="L998" s="25"/>
      <c r="N998" s="25">
        <f>'Combined Retirement'!$C$18/12</f>
        <v>33932.660666666663</v>
      </c>
      <c r="O998" s="25">
        <f t="shared" si="785"/>
        <v>11007.82546143035</v>
      </c>
      <c r="P998" s="25">
        <f t="shared" si="786"/>
        <v>22924.835205236312</v>
      </c>
      <c r="Q998" s="25">
        <f t="array" aca="1" ref="Q998" ca="1">INDEX('Isaac 401k'!L:L,MATCH('Retirement Calculator'!A998,'Isaac 401k'!N:N,0),0)</f>
        <v>26270977.231454622</v>
      </c>
      <c r="R998" s="25">
        <f t="array" aca="1" ref="R998" ca="1">INDEX('Lorri 401b'!L:L,MATCH('Retirement Calculator'!A998,'Lorri 401b'!N:N,0),0)</f>
        <v>18533637.707128357</v>
      </c>
      <c r="S998" s="25">
        <f t="shared" ca="1" si="787"/>
        <v>44804614.938582979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6404.7404596389215</v>
      </c>
      <c r="K999" s="25">
        <f t="shared" si="784"/>
        <v>16520.094745597391</v>
      </c>
      <c r="L999" s="25"/>
      <c r="N999" s="25">
        <f>'Combined Retirement'!$C$18/12</f>
        <v>33932.660666666663</v>
      </c>
      <c r="O999" s="25">
        <f t="shared" si="785"/>
        <v>11007.82546143035</v>
      </c>
      <c r="P999" s="25">
        <f t="shared" si="786"/>
        <v>22924.835205236312</v>
      </c>
      <c r="Q999" s="25">
        <f t="array" aca="1" ref="Q999" ca="1">INDEX('Isaac 401k'!L:L,MATCH('Retirement Calculator'!A999,'Isaac 401k'!N:N,0),0)</f>
        <v>26374008.209707461</v>
      </c>
      <c r="R999" s="25">
        <f t="array" aca="1" ref="R999" ca="1">INDEX('Lorri 401b'!L:L,MATCH('Retirement Calculator'!A999,'Lorri 401b'!N:N,0),0)</f>
        <v>18594272.26910102</v>
      </c>
      <c r="S999" s="25">
        <f t="shared" ca="1" si="787"/>
        <v>44968280.478808478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6404.7404596389215</v>
      </c>
      <c r="K1000" s="25">
        <f t="shared" si="784"/>
        <v>16520.094745597391</v>
      </c>
      <c r="L1000" s="25"/>
      <c r="N1000" s="25">
        <f>'Combined Retirement'!$C$18/12</f>
        <v>33932.660666666663</v>
      </c>
      <c r="O1000" s="25">
        <f t="shared" si="785"/>
        <v>11007.82546143035</v>
      </c>
      <c r="P1000" s="25">
        <f t="shared" si="786"/>
        <v>22924.835205236312</v>
      </c>
      <c r="Q1000" s="25">
        <f t="array" aca="1" ref="Q1000" ca="1">INDEX('Isaac 401k'!L:L,MATCH('Retirement Calculator'!A1000,'Isaac 401k'!N:N,0),0)</f>
        <v>26477468.483703021</v>
      </c>
      <c r="R1000" s="25">
        <f t="array" aca="1" ref="R1000" ca="1">INDEX('Lorri 401b'!L:L,MATCH('Retirement Calculator'!A1000,'Lorri 401b'!N:N,0),0)</f>
        <v>18655159.475081902</v>
      </c>
      <c r="S1000" s="25">
        <f t="shared" ca="1" si="787"/>
        <v>45132627.958784923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6404.7404596389215</v>
      </c>
      <c r="K1001" s="25">
        <f t="shared" si="784"/>
        <v>16520.094745597391</v>
      </c>
      <c r="L1001" s="25"/>
      <c r="N1001" s="25">
        <f>'Combined Retirement'!$C$18/12</f>
        <v>33932.660666666663</v>
      </c>
      <c r="O1001" s="25">
        <f t="shared" si="785"/>
        <v>11007.82546143035</v>
      </c>
      <c r="P1001" s="25">
        <f t="shared" si="786"/>
        <v>22924.835205236312</v>
      </c>
      <c r="Q1001" s="25">
        <f t="array" aca="1" ref="Q1001" ca="1">INDEX('Isaac 401k'!L:L,MATCH('Retirement Calculator'!A1001,'Isaac 401k'!N:N,0),0)</f>
        <v>26581359.842173561</v>
      </c>
      <c r="R1001" s="25">
        <f t="array" aca="1" ref="R1001" ca="1">INDEX('Lorri 401b'!L:L,MATCH('Retirement Calculator'!A1001,'Lorri 401b'!N:N,0),0)</f>
        <v>18716300.377754372</v>
      </c>
      <c r="S1001" s="25">
        <f t="shared" ca="1" si="787"/>
        <v>45297660.219927937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6404.7404596389215</v>
      </c>
      <c r="K1002" s="25">
        <f t="shared" si="784"/>
        <v>16520.094745597391</v>
      </c>
      <c r="L1002" s="25"/>
      <c r="N1002" s="25">
        <f>'Combined Retirement'!$C$18/12</f>
        <v>33932.660666666663</v>
      </c>
      <c r="O1002" s="25">
        <f t="shared" si="785"/>
        <v>11007.82546143035</v>
      </c>
      <c r="P1002" s="25">
        <f t="shared" si="786"/>
        <v>22924.835205236312</v>
      </c>
      <c r="Q1002" s="25">
        <f t="array" aca="1" ref="Q1002" ca="1">INDEX('Isaac 401k'!L:L,MATCH('Retirement Calculator'!A1002,'Isaac 401k'!N:N,0),0)</f>
        <v>26685684.081304397</v>
      </c>
      <c r="R1002" s="25">
        <f t="array" aca="1" ref="R1002" ca="1">INDEX('Lorri 401b'!L:L,MATCH('Retirement Calculator'!A1002,'Lorri 401b'!N:N,0),0)</f>
        <v>18777696.034187976</v>
      </c>
      <c r="S1002" s="25">
        <f t="shared" ca="1" si="787"/>
        <v>45463380.115492374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6404.7404596389215</v>
      </c>
      <c r="K1003" s="25">
        <f t="shared" si="784"/>
        <v>16520.094745597391</v>
      </c>
      <c r="L1003" s="25"/>
      <c r="N1003" s="25">
        <f>'Combined Retirement'!$C$18/12</f>
        <v>33932.660666666663</v>
      </c>
      <c r="O1003" s="25">
        <f t="shared" si="785"/>
        <v>11007.82546143035</v>
      </c>
      <c r="P1003" s="25">
        <f t="shared" si="786"/>
        <v>22924.835205236312</v>
      </c>
      <c r="Q1003" s="25">
        <f t="array" aca="1" ref="Q1003" ca="1">INDEX('Isaac 401k'!L:L,MATCH('Retirement Calculator'!A1003,'Isaac 401k'!N:N,0),0)</f>
        <v>26790443.004764944</v>
      </c>
      <c r="R1003" s="25">
        <f t="array" aca="1" ref="R1003" ca="1">INDEX('Lorri 401b'!L:L,MATCH('Retirement Calculator'!A1003,'Lorri 401b'!N:N,0),0)</f>
        <v>18839347.505856723</v>
      </c>
      <c r="S1003" s="25">
        <f t="shared" ca="1" si="787"/>
        <v>45629790.510621667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6404.7404596389215</v>
      </c>
      <c r="K1004" s="25">
        <f t="shared" si="784"/>
        <v>16520.094745597391</v>
      </c>
      <c r="L1004" s="25"/>
      <c r="N1004" s="25">
        <f>'Combined Retirement'!$C$18/12</f>
        <v>33932.660666666663</v>
      </c>
      <c r="O1004" s="25">
        <f t="shared" si="785"/>
        <v>11007.82546143035</v>
      </c>
      <c r="P1004" s="25">
        <f t="shared" si="786"/>
        <v>22924.835205236312</v>
      </c>
      <c r="Q1004" s="25">
        <f t="array" aca="1" ref="Q1004" ca="1">INDEX('Isaac 401k'!L:L,MATCH('Retirement Calculator'!A1004,'Isaac 401k'!N:N,0),0)</f>
        <v>26895638.42373991</v>
      </c>
      <c r="R1004" s="25">
        <f t="array" aca="1" ref="R1004" ca="1">INDEX('Lorri 401b'!L:L,MATCH('Retirement Calculator'!A1004,'Lorri 401b'!N:N,0),0)</f>
        <v>18901255.85865742</v>
      </c>
      <c r="S1004" s="25">
        <f t="shared" ca="1" si="787"/>
        <v>45796894.28239733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6404.7404596389215</v>
      </c>
      <c r="K1005" s="25">
        <f t="shared" si="784"/>
        <v>16520.094745597391</v>
      </c>
      <c r="L1005" s="25"/>
      <c r="N1005" s="25">
        <f>'Combined Retirement'!$C$18/12</f>
        <v>33932.660666666663</v>
      </c>
      <c r="O1005" s="25">
        <f t="shared" si="785"/>
        <v>11007.82546143035</v>
      </c>
      <c r="P1005" s="25">
        <f t="shared" si="786"/>
        <v>22924.835205236312</v>
      </c>
      <c r="Q1005" s="25">
        <f t="array" aca="1" ref="Q1005" ca="1">INDEX('Isaac 401k'!L:L,MATCH('Retirement Calculator'!A1005,'Isaac 401k'!N:N,0),0)</f>
        <v>27001272.156960607</v>
      </c>
      <c r="R1005" s="25">
        <f t="array" aca="1" ref="R1005" ca="1">INDEX('Lorri 401b'!L:L,MATCH('Retirement Calculator'!A1005,'Lorri 401b'!N:N,0),0)</f>
        <v>18963422.162928119</v>
      </c>
      <c r="S1005" s="25">
        <f t="shared" ca="1" si="787"/>
        <v>45964694.319888726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6404.7404596389215</v>
      </c>
      <c r="K1006" s="25">
        <f t="shared" si="784"/>
        <v>16520.094745597391</v>
      </c>
      <c r="L1006" s="25"/>
      <c r="N1006" s="25">
        <f>'Combined Retirement'!$C$18/12</f>
        <v>33932.660666666663</v>
      </c>
      <c r="O1006" s="25">
        <f t="shared" si="785"/>
        <v>11007.82546143035</v>
      </c>
      <c r="P1006" s="25">
        <f t="shared" si="786"/>
        <v>22924.835205236312</v>
      </c>
      <c r="Q1006" s="25">
        <f t="array" aca="1" ref="Q1006" ca="1">INDEX('Isaac 401k'!L:L,MATCH('Retirement Calculator'!A1006,'Isaac 401k'!N:N,0),0)</f>
        <v>27107346.030736387</v>
      </c>
      <c r="R1006" s="25">
        <f t="array" aca="1" ref="R1006" ca="1">INDEX('Lorri 401b'!L:L,MATCH('Retirement Calculator'!A1006,'Lorri 401b'!N:N,0),0)</f>
        <v>19025847.493466616</v>
      </c>
      <c r="S1006" s="25">
        <f t="shared" ca="1" si="787"/>
        <v>46133193.524203002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6404.7404596389215</v>
      </c>
      <c r="K1007" s="25">
        <f t="shared" si="784"/>
        <v>16520.094745597391</v>
      </c>
      <c r="L1007" s="25"/>
      <c r="N1007" s="25">
        <f>'Combined Retirement'!$C$18/12</f>
        <v>33932.660666666663</v>
      </c>
      <c r="O1007" s="25">
        <f t="shared" si="785"/>
        <v>11007.82546143035</v>
      </c>
      <c r="P1007" s="25">
        <f t="shared" si="786"/>
        <v>22924.835205236312</v>
      </c>
      <c r="Q1007" s="25">
        <f t="array" aca="1" ref="Q1007" ca="1">INDEX('Isaac 401k'!L:L,MATCH('Retirement Calculator'!A1007,'Isaac 401k'!N:N,0),0)</f>
        <v>27213861.878986232</v>
      </c>
      <c r="R1007" s="25">
        <f t="array" aca="1" ref="R1007" ca="1">INDEX('Lorri 401b'!L:L,MATCH('Retirement Calculator'!A1007,'Lorri 401b'!N:N,0),0)</f>
        <v>19088532.92954902</v>
      </c>
      <c r="S1007" s="25">
        <f t="shared" ca="1" si="787"/>
        <v>46302394.808535248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6404.7404596389215</v>
      </c>
      <c r="K1008" s="25">
        <f t="shared" si="784"/>
        <v>16520.094745597391</v>
      </c>
      <c r="L1008" s="25"/>
      <c r="N1008" s="25">
        <f>'Combined Retirement'!$C$18/12</f>
        <v>33932.660666666663</v>
      </c>
      <c r="O1008" s="25">
        <f t="shared" si="785"/>
        <v>11007.82546143035</v>
      </c>
      <c r="P1008" s="25">
        <f t="shared" si="786"/>
        <v>22924.835205236312</v>
      </c>
      <c r="Q1008" s="25">
        <f t="array" aca="1" ref="Q1008" ca="1">INDEX('Isaac 401k'!L:L,MATCH('Retirement Calculator'!A1008,'Isaac 401k'!N:N,0),0)</f>
        <v>27320821.543270454</v>
      </c>
      <c r="R1008" s="25">
        <f t="array" aca="1" ref="R1008" ca="1">INDEX('Lorri 401b'!L:L,MATCH('Retirement Calculator'!A1008,'Lorri 401b'!N:N,0),0)</f>
        <v>19151479.554948434</v>
      </c>
      <c r="S1008" s="25">
        <f t="shared" ca="1" si="787"/>
        <v>46472301.098218888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6404.7404596389215</v>
      </c>
      <c r="K1009" s="25">
        <f t="shared" si="784"/>
        <v>16520.094745597391</v>
      </c>
      <c r="L1009" s="25"/>
      <c r="N1009" s="25">
        <f>'Combined Retirement'!$C$18/12</f>
        <v>33932.660666666663</v>
      </c>
      <c r="O1009" s="25">
        <f t="shared" si="785"/>
        <v>11007.82546143035</v>
      </c>
      <c r="P1009" s="25">
        <f t="shared" si="786"/>
        <v>22924.835205236312</v>
      </c>
      <c r="Q1009" s="25">
        <f t="array" aca="1" ref="Q1009" ca="1">INDEX('Isaac 401k'!L:L,MATCH('Retirement Calculator'!A1009,'Isaac 401k'!N:N,0),0)</f>
        <v>27428226.872822527</v>
      </c>
      <c r="R1009" s="25">
        <f t="array" aca="1" ref="R1009" ca="1">INDEX('Lorri 401b'!L:L,MATCH('Retirement Calculator'!A1009,'Lorri 401b'!N:N,0),0)</f>
        <v>19214688.45795368</v>
      </c>
      <c r="S1009" s="25">
        <f t="shared" ca="1" si="787"/>
        <v>46642915.330776207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6404.7404596389215</v>
      </c>
      <c r="K1010" s="25">
        <f t="shared" si="784"/>
        <v>16520.094745597391</v>
      </c>
      <c r="L1010" s="25"/>
      <c r="N1010" s="25">
        <f>'Combined Retirement'!$C$18/12</f>
        <v>33932.660666666663</v>
      </c>
      <c r="O1010" s="25">
        <f t="shared" si="785"/>
        <v>11007.82546143035</v>
      </c>
      <c r="P1010" s="25">
        <f t="shared" si="786"/>
        <v>22924.835205236312</v>
      </c>
      <c r="Q1010" s="25">
        <f t="array" aca="1" ref="Q1010" ca="1">INDEX('Isaac 401k'!L:L,MATCH('Retirement Calculator'!A1010,'Isaac 401k'!N:N,0),0)</f>
        <v>27536079.724581067</v>
      </c>
      <c r="R1010" s="25">
        <f t="array" aca="1" ref="R1010" ca="1">INDEX('Lorri 401b'!L:L,MATCH('Retirement Calculator'!A1010,'Lorri 401b'!N:N,0),0)</f>
        <v>19278160.731388114</v>
      </c>
      <c r="S1010" s="25">
        <f t="shared" ca="1" si="787"/>
        <v>46814240.455969185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6404.7404596389215</v>
      </c>
      <c r="K1011" s="25">
        <f t="shared" si="784"/>
        <v>16520.094745597391</v>
      </c>
      <c r="L1011" s="25"/>
      <c r="N1011" s="25">
        <f>'Combined Retirement'!$C$18/12</f>
        <v>33932.660666666663</v>
      </c>
      <c r="O1011" s="25">
        <f t="shared" si="785"/>
        <v>11007.82546143035</v>
      </c>
      <c r="P1011" s="25">
        <f t="shared" si="786"/>
        <v>22924.835205236312</v>
      </c>
      <c r="Q1011" s="25">
        <f t="array" aca="1" ref="Q1011" ca="1">INDEX('Isaac 401k'!L:L,MATCH('Retirement Calculator'!A1011,'Isaac 401k'!N:N,0),0)</f>
        <v>27644381.963221934</v>
      </c>
      <c r="R1011" s="25">
        <f t="array" aca="1" ref="R1011" ca="1">INDEX('Lorri 401b'!L:L,MATCH('Retirement Calculator'!A1011,'Lorri 401b'!N:N,0),0)</f>
        <v>19341897.472628526</v>
      </c>
      <c r="S1011" s="25">
        <f t="shared" ca="1" si="787"/>
        <v>46986279.435850456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6404.7404596389215</v>
      </c>
      <c r="K1012" s="25">
        <f t="shared" si="784"/>
        <v>16520.094745597391</v>
      </c>
      <c r="L1012" s="25"/>
      <c r="N1012" s="25">
        <f>'Combined Retirement'!$C$18/12</f>
        <v>33932.660666666663</v>
      </c>
      <c r="O1012" s="25">
        <f t="shared" si="785"/>
        <v>11007.82546143035</v>
      </c>
      <c r="P1012" s="25">
        <f t="shared" si="786"/>
        <v>22924.835205236312</v>
      </c>
      <c r="Q1012" s="25">
        <f t="array" aca="1" ref="Q1012" ca="1">INDEX('Isaac 401k'!L:L,MATCH('Retirement Calculator'!A1012,'Isaac 401k'!N:N,0),0)</f>
        <v>27753135.46119047</v>
      </c>
      <c r="R1012" s="25">
        <f t="array" aca="1" ref="R1012" ca="1">INDEX('Lorri 401b'!L:L,MATCH('Retirement Calculator'!A1012,'Lorri 401b'!N:N,0),0)</f>
        <v>19405899.783624105</v>
      </c>
      <c r="S1012" s="25">
        <f t="shared" ca="1" si="787"/>
        <v>47159035.244814575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6404.7404596389215</v>
      </c>
      <c r="K1013" s="25">
        <f t="shared" si="784"/>
        <v>16520.094745597391</v>
      </c>
      <c r="L1013" s="25"/>
      <c r="N1013" s="25">
        <f>'Combined Retirement'!$C$18/12</f>
        <v>33932.660666666663</v>
      </c>
      <c r="O1013" s="25">
        <f t="shared" si="785"/>
        <v>11007.82546143035</v>
      </c>
      <c r="P1013" s="25">
        <f t="shared" si="786"/>
        <v>22924.835205236312</v>
      </c>
      <c r="Q1013" s="25">
        <f t="array" aca="1" ref="Q1013" ca="1">INDEX('Isaac 401k'!L:L,MATCH('Retirement Calculator'!A1013,'Isaac 401k'!N:N,0),0)</f>
        <v>27862342.098733876</v>
      </c>
      <c r="R1013" s="25">
        <f t="array" aca="1" ref="R1013" ca="1">INDEX('Lorri 401b'!L:L,MATCH('Retirement Calculator'!A1013,'Lorri 401b'!N:N,0),0)</f>
        <v>19470168.770915501</v>
      </c>
      <c r="S1013" s="25">
        <f t="shared" ca="1" si="787"/>
        <v>47332510.86964938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6404.7404596389215</v>
      </c>
      <c r="K1014" s="25">
        <f t="shared" si="784"/>
        <v>16520.094745597391</v>
      </c>
      <c r="L1014" s="25"/>
      <c r="N1014" s="25">
        <f>'Combined Retirement'!$C$18/12</f>
        <v>33932.660666666663</v>
      </c>
      <c r="O1014" s="25">
        <f t="shared" si="785"/>
        <v>11007.82546143035</v>
      </c>
      <c r="P1014" s="25">
        <f t="shared" si="786"/>
        <v>22924.835205236312</v>
      </c>
      <c r="Q1014" s="25">
        <f t="array" aca="1" ref="Q1014" ca="1">INDEX('Isaac 401k'!L:L,MATCH('Retirement Calculator'!A1014,'Isaac 401k'!N:N,0),0)</f>
        <v>27972003.763933711</v>
      </c>
      <c r="R1014" s="25">
        <f t="array" aca="1" ref="R1014" ca="1">INDEX('Lorri 401b'!L:L,MATCH('Retirement Calculator'!A1014,'Lorri 401b'!N:N,0),0)</f>
        <v>19534705.545653943</v>
      </c>
      <c r="S1014" s="25">
        <f t="shared" ca="1" si="787"/>
        <v>47506709.309587657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6404.7404596389215</v>
      </c>
      <c r="K1015" s="25">
        <f t="shared" si="784"/>
        <v>16520.094745597391</v>
      </c>
      <c r="L1015" s="25"/>
      <c r="N1015" s="25">
        <f>'Combined Retirement'!$C$18/12</f>
        <v>33932.660666666663</v>
      </c>
      <c r="O1015" s="25">
        <f t="shared" si="785"/>
        <v>11007.82546143035</v>
      </c>
      <c r="P1015" s="25">
        <f t="shared" si="786"/>
        <v>22924.835205236312</v>
      </c>
      <c r="Q1015" s="25">
        <f t="array" aca="1" ref="Q1015" ca="1">INDEX('Isaac 401k'!L:L,MATCH('Retirement Calculator'!A1015,'Isaac 401k'!N:N,0),0)</f>
        <v>28082122.352738548</v>
      </c>
      <c r="R1015" s="25">
        <f t="array" aca="1" ref="R1015" ca="1">INDEX('Lorri 401b'!L:L,MATCH('Retirement Calculator'!A1015,'Lorri 401b'!N:N,0),0)</f>
        <v>19599511.223620463</v>
      </c>
      <c r="S1015" s="25">
        <f t="shared" ca="1" si="787"/>
        <v>47681633.576359011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6404.7404596389215</v>
      </c>
      <c r="K1016" s="25">
        <f t="shared" si="784"/>
        <v>16520.094745597391</v>
      </c>
      <c r="L1016" s="25"/>
      <c r="N1016" s="25">
        <f>'Combined Retirement'!$C$18/12</f>
        <v>33932.660666666663</v>
      </c>
      <c r="O1016" s="25">
        <f t="shared" si="785"/>
        <v>11007.82546143035</v>
      </c>
      <c r="P1016" s="25">
        <f t="shared" si="786"/>
        <v>22924.835205236312</v>
      </c>
      <c r="Q1016" s="25">
        <f t="array" aca="1" ref="Q1016" ca="1">INDEX('Isaac 401k'!L:L,MATCH('Retirement Calculator'!A1016,'Isaac 401k'!N:N,0),0)</f>
        <v>28192699.768996738</v>
      </c>
      <c r="R1016" s="25">
        <f t="array" aca="1" ref="R1016" ca="1">INDEX('Lorri 401b'!L:L,MATCH('Retirement Calculator'!A1016,'Lorri 401b'!N:N,0),0)</f>
        <v>19664586.925245177</v>
      </c>
      <c r="S1016" s="25">
        <f t="shared" ca="1" si="787"/>
        <v>47857286.694241911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6404.7404596389215</v>
      </c>
      <c r="K1017" s="25">
        <f t="shared" si="784"/>
        <v>16520.094745597391</v>
      </c>
      <c r="L1017" s="25"/>
      <c r="N1017" s="25">
        <f>'Combined Retirement'!$C$18/12</f>
        <v>33932.660666666663</v>
      </c>
      <c r="O1017" s="25">
        <f t="shared" si="785"/>
        <v>11007.82546143035</v>
      </c>
      <c r="P1017" s="25">
        <f t="shared" si="786"/>
        <v>22924.835205236312</v>
      </c>
      <c r="Q1017" s="25">
        <f t="array" aca="1" ref="Q1017" ca="1">INDEX('Isaac 401k'!L:L,MATCH('Retirement Calculator'!A1017,'Isaac 401k'!N:N,0),0)</f>
        <v>28303737.924489338</v>
      </c>
      <c r="R1017" s="25">
        <f t="array" aca="1" ref="R1017" ca="1">INDEX('Lorri 401b'!L:L,MATCH('Retirement Calculator'!A1017,'Lorri 401b'!N:N,0),0)</f>
        <v>19729933.775626659</v>
      </c>
      <c r="S1017" s="25">
        <f t="shared" ca="1" si="787"/>
        <v>48033671.700115994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6404.7404596389215</v>
      </c>
      <c r="K1018" s="25">
        <f t="shared" si="784"/>
        <v>16520.094745597391</v>
      </c>
      <c r="L1018" s="25"/>
      <c r="N1018" s="25">
        <f>'Combined Retirement'!$C$18/12</f>
        <v>33932.660666666663</v>
      </c>
      <c r="O1018" s="25">
        <f t="shared" si="785"/>
        <v>11007.82546143035</v>
      </c>
      <c r="P1018" s="25">
        <f t="shared" si="786"/>
        <v>22924.835205236312</v>
      </c>
      <c r="Q1018" s="25">
        <f t="array" aca="1" ref="Q1018" ca="1">INDEX('Isaac 401k'!L:L,MATCH('Retirement Calculator'!A1018,'Isaac 401k'!N:N,0),0)</f>
        <v>28415238.738963157</v>
      </c>
      <c r="R1018" s="25">
        <f t="array" aca="1" ref="R1018" ca="1">INDEX('Lorri 401b'!L:L,MATCH('Retirement Calculator'!A1018,'Lorri 401b'!N:N,0),0)</f>
        <v>19795552.904551398</v>
      </c>
      <c r="S1018" s="25">
        <f t="shared" ca="1" si="787"/>
        <v>48210791.643514559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6404.7404596389215</v>
      </c>
      <c r="K1019" s="25">
        <f t="shared" si="784"/>
        <v>16520.094745597391</v>
      </c>
      <c r="L1019" s="25"/>
      <c r="N1019" s="25">
        <f>'Combined Retirement'!$C$18/12</f>
        <v>33932.660666666663</v>
      </c>
      <c r="O1019" s="25">
        <f t="shared" si="785"/>
        <v>11007.82546143035</v>
      </c>
      <c r="P1019" s="25">
        <f t="shared" si="786"/>
        <v>22924.835205236312</v>
      </c>
      <c r="Q1019" s="25">
        <f t="array" aca="1" ref="Q1019" ca="1">INDEX('Isaac 401k'!L:L,MATCH('Retirement Calculator'!A1019,'Isaac 401k'!N:N,0),0)</f>
        <v>28527204.140163947</v>
      </c>
      <c r="R1019" s="25">
        <f t="array" aca="1" ref="R1019" ca="1">INDEX('Lorri 401b'!L:L,MATCH('Retirement Calculator'!A1019,'Lorri 401b'!N:N,0),0)</f>
        <v>19861445.446513325</v>
      </c>
      <c r="S1019" s="25">
        <f t="shared" ca="1" si="787"/>
        <v>48388649.586677268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6404.7404596389215</v>
      </c>
      <c r="K1020" s="25">
        <f t="shared" si="784"/>
        <v>16520.094745597391</v>
      </c>
      <c r="L1020" s="25"/>
      <c r="N1020" s="25">
        <f>'Combined Retirement'!$C$18/12</f>
        <v>33932.660666666663</v>
      </c>
      <c r="O1020" s="25">
        <f t="shared" si="785"/>
        <v>11007.82546143035</v>
      </c>
      <c r="P1020" s="25">
        <f t="shared" si="786"/>
        <v>22924.835205236312</v>
      </c>
      <c r="Q1020" s="25">
        <f t="array" aca="1" ref="Q1020" ca="1">INDEX('Isaac 401k'!L:L,MATCH('Retirement Calculator'!A1020,'Isaac 401k'!N:N,0),0)</f>
        <v>28639636.063869741</v>
      </c>
      <c r="R1020" s="25">
        <f t="array" aca="1" ref="R1020" ca="1">INDEX('Lorri 401b'!L:L,MATCH('Retirement Calculator'!A1020,'Lorri 401b'!N:N,0),0)</f>
        <v>19927612.540733427</v>
      </c>
      <c r="S1020" s="25">
        <f t="shared" ca="1" si="787"/>
        <v>48567248.604603171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6404.7404596389215</v>
      </c>
      <c r="K1021" s="25">
        <f t="shared" si="784"/>
        <v>16520.094745597391</v>
      </c>
      <c r="L1021" s="25"/>
      <c r="N1021" s="25">
        <f>'Combined Retirement'!$C$18/12</f>
        <v>33932.660666666663</v>
      </c>
      <c r="O1021" s="25">
        <f t="shared" si="785"/>
        <v>11007.82546143035</v>
      </c>
      <c r="P1021" s="25">
        <f t="shared" si="786"/>
        <v>22924.835205236312</v>
      </c>
      <c r="Q1021" s="25">
        <f t="array" aca="1" ref="Q1021" ca="1">INDEX('Isaac 401k'!L:L,MATCH('Retirement Calculator'!A1021,'Isaac 401k'!N:N,0),0)</f>
        <v>28752536.453924309</v>
      </c>
      <c r="R1021" s="25">
        <f t="array" aca="1" ref="R1021" ca="1">INDEX('Lorri 401b'!L:L,MATCH('Retirement Calculator'!A1021,'Lorri 401b'!N:N,0),0)</f>
        <v>19994055.331179444</v>
      </c>
      <c r="S1021" s="25">
        <f t="shared" ca="1" si="787"/>
        <v>48746591.785103753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6404.7404596389215</v>
      </c>
      <c r="K1022" s="25">
        <f t="shared" si="784"/>
        <v>16520.094745597391</v>
      </c>
      <c r="L1022" s="25"/>
      <c r="N1022" s="25">
        <f>'Combined Retirement'!$C$18/12</f>
        <v>33932.660666666663</v>
      </c>
      <c r="O1022" s="25">
        <f t="shared" si="785"/>
        <v>11007.82546143035</v>
      </c>
      <c r="P1022" s="25">
        <f t="shared" si="786"/>
        <v>22924.835205236312</v>
      </c>
      <c r="Q1022" s="25">
        <f t="array" aca="1" ref="Q1022" ca="1">INDEX('Isaac 401k'!L:L,MATCH('Retirement Calculator'!A1022,'Isaac 401k'!N:N,0),0)</f>
        <v>28865907.262270771</v>
      </c>
      <c r="R1022" s="25">
        <f t="array" aca="1" ref="R1022" ca="1">INDEX('Lorri 401b'!L:L,MATCH('Retirement Calculator'!A1022,'Lorri 401b'!N:N,0),0)</f>
        <v>20060774.966585651</v>
      </c>
      <c r="S1022" s="25">
        <f t="shared" ca="1" si="787"/>
        <v>48926682.228856422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6404.7404596389215</v>
      </c>
      <c r="K1023" s="25">
        <f t="shared" si="784"/>
        <v>16520.094745597391</v>
      </c>
      <c r="L1023" s="25"/>
      <c r="N1023" s="25">
        <f>'Combined Retirement'!$C$18/12</f>
        <v>33932.660666666663</v>
      </c>
      <c r="O1023" s="25">
        <f t="shared" si="785"/>
        <v>11007.82546143035</v>
      </c>
      <c r="P1023" s="25">
        <f t="shared" si="786"/>
        <v>22924.835205236312</v>
      </c>
      <c r="Q1023" s="25">
        <f t="array" aca="1" ref="Q1023" ca="1">INDEX('Isaac 401k'!L:L,MATCH('Retirement Calculator'!A1023,'Isaac 401k'!N:N,0),0)</f>
        <v>28979750.448985346</v>
      </c>
      <c r="R1023" s="25">
        <f t="array" aca="1" ref="R1023" ca="1">INDEX('Lorri 401b'!L:L,MATCH('Retirement Calculator'!A1023,'Lorri 401b'!N:N,0),0)</f>
        <v>20127772.600472718</v>
      </c>
      <c r="S1023" s="25">
        <f t="shared" ca="1" si="787"/>
        <v>49107523.049458064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6404.7404596389215</v>
      </c>
      <c r="K1024" s="25">
        <f t="shared" si="784"/>
        <v>16520.094745597391</v>
      </c>
      <c r="L1024" s="25"/>
      <c r="N1024" s="25">
        <f>'Combined Retirement'!$C$18/12</f>
        <v>33932.660666666663</v>
      </c>
      <c r="O1024" s="25">
        <f t="shared" si="785"/>
        <v>11007.82546143035</v>
      </c>
      <c r="P1024" s="25">
        <f t="shared" si="786"/>
        <v>22924.835205236312</v>
      </c>
      <c r="Q1024" s="25">
        <f t="array" aca="1" ref="Q1024" ca="1">INDEX('Isaac 401k'!L:L,MATCH('Retirement Calculator'!A1024,'Isaac 401k'!N:N,0),0)</f>
        <v>29094067.98231123</v>
      </c>
      <c r="R1024" s="25">
        <f t="array" aca="1" ref="R1024" ca="1">INDEX('Lorri 401b'!L:L,MATCH('Retirement Calculator'!A1024,'Lorri 401b'!N:N,0),0)</f>
        <v>20195049.391167648</v>
      </c>
      <c r="S1024" s="25">
        <f t="shared" ca="1" si="787"/>
        <v>49289117.373478875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6404.7404596389215</v>
      </c>
      <c r="K1025" s="25">
        <f t="shared" si="784"/>
        <v>16520.094745597391</v>
      </c>
      <c r="L1025" s="25"/>
      <c r="N1025" s="25">
        <f>'Combined Retirement'!$C$18/12</f>
        <v>33932.660666666663</v>
      </c>
      <c r="O1025" s="25">
        <f t="shared" si="785"/>
        <v>11007.82546143035</v>
      </c>
      <c r="P1025" s="25">
        <f t="shared" si="786"/>
        <v>22924.835205236312</v>
      </c>
      <c r="Q1025" s="25">
        <f t="array" aca="1" ref="Q1025" ca="1">INDEX('Isaac 401k'!L:L,MATCH('Retirement Calculator'!A1025,'Isaac 401k'!N:N,0),0)</f>
        <v>29208861.838692639</v>
      </c>
      <c r="R1025" s="25">
        <f t="array" aca="1" ref="R1025" ca="1">INDEX('Lorri 401b'!L:L,MATCH('Retirement Calculator'!A1025,'Lorri 401b'!N:N,0),0)</f>
        <v>20262606.501823809</v>
      </c>
      <c r="S1025" s="25">
        <f t="shared" ca="1" si="787"/>
        <v>49471468.340516448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6404.7404596389215</v>
      </c>
      <c r="K1026" s="25">
        <f t="shared" si="784"/>
        <v>16520.094745597391</v>
      </c>
      <c r="L1026" s="25"/>
      <c r="N1026" s="25">
        <f>'Combined Retirement'!$C$18/12</f>
        <v>33932.660666666663</v>
      </c>
      <c r="O1026" s="25">
        <f t="shared" si="785"/>
        <v>11007.82546143035</v>
      </c>
      <c r="P1026" s="25">
        <f t="shared" si="786"/>
        <v>22924.835205236312</v>
      </c>
      <c r="Q1026" s="25">
        <f t="array" aca="1" ref="Q1026" ca="1">INDEX('Isaac 401k'!L:L,MATCH('Retirement Calculator'!A1026,'Isaac 401k'!N:N,0),0)</f>
        <v>29324134.002808969</v>
      </c>
      <c r="R1026" s="25">
        <f t="array" aca="1" ref="R1026" ca="1">INDEX('Lorri 401b'!L:L,MATCH('Retirement Calculator'!A1026,'Lorri 401b'!N:N,0),0)</f>
        <v>20330445.100441035</v>
      </c>
      <c r="S1026" s="25">
        <f t="shared" ca="1" si="787"/>
        <v>49654579.103250004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6404.7404596389215</v>
      </c>
      <c r="K1027" s="25">
        <f t="shared" si="784"/>
        <v>16520.094745597391</v>
      </c>
      <c r="L1027" s="25"/>
      <c r="N1027" s="25">
        <f>'Combined Retirement'!$C$18/12</f>
        <v>33932.660666666663</v>
      </c>
      <c r="O1027" s="25">
        <f t="shared" si="785"/>
        <v>11007.82546143035</v>
      </c>
      <c r="P1027" s="25">
        <f t="shared" si="786"/>
        <v>22924.835205236312</v>
      </c>
      <c r="Q1027" s="25">
        <f t="array" aca="1" ref="Q1027" ca="1">INDEX('Isaac 401k'!L:L,MATCH('Retirement Calculator'!A1027,'Isaac 401k'!N:N,0),0)</f>
        <v>29439886.467609119</v>
      </c>
      <c r="R1027" s="25">
        <f t="array" aca="1" ref="R1027" ca="1">INDEX('Lorri 401b'!L:L,MATCH('Retirement Calculator'!A1027,'Lorri 401b'!N:N,0),0)</f>
        <v>20398566.359885834</v>
      </c>
      <c r="S1027" s="25">
        <f t="shared" ca="1" si="787"/>
        <v>49838452.827494949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6404.7404596389215</v>
      </c>
      <c r="K1028" s="25">
        <f t="shared" si="784"/>
        <v>16520.094745597391</v>
      </c>
      <c r="L1028" s="25"/>
      <c r="N1028" s="25">
        <f>'Combined Retirement'!$C$18/12</f>
        <v>33932.660666666663</v>
      </c>
      <c r="O1028" s="25">
        <f t="shared" si="785"/>
        <v>11007.82546143035</v>
      </c>
      <c r="P1028" s="25">
        <f t="shared" si="786"/>
        <v>22924.835205236312</v>
      </c>
      <c r="Q1028" s="25">
        <f t="array" aca="1" ref="Q1028" ca="1">INDEX('Isaac 401k'!L:L,MATCH('Retirement Calculator'!A1028,'Isaac 401k'!N:N,0),0)</f>
        <v>29556121.234345935</v>
      </c>
      <c r="R1028" s="25">
        <f t="array" aca="1" ref="R1028" ca="1">INDEX('Lorri 401b'!L:L,MATCH('Retirement Calculator'!A1028,'Lorri 401b'!N:N,0),0)</f>
        <v>20466971.457911652</v>
      </c>
      <c r="S1028" s="25">
        <f t="shared" ca="1" si="787"/>
        <v>50023092.692257583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6404.7404596389215</v>
      </c>
      <c r="K1029" s="25">
        <f t="shared" si="784"/>
        <v>16520.094745597391</v>
      </c>
      <c r="L1029" s="25"/>
      <c r="N1029" s="25">
        <f>'Combined Retirement'!$C$18/12</f>
        <v>33932.660666666663</v>
      </c>
      <c r="O1029" s="25">
        <f t="shared" si="785"/>
        <v>11007.82546143035</v>
      </c>
      <c r="P1029" s="25">
        <f t="shared" si="786"/>
        <v>22924.835205236312</v>
      </c>
      <c r="Q1029" s="25">
        <f t="array" aca="1" ref="Q1029" ca="1">INDEX('Isaac 401k'!L:L,MATCH('Retirement Calculator'!A1029,'Isaac 401k'!N:N,0),0)</f>
        <v>29672840.312610824</v>
      </c>
      <c r="R1029" s="25">
        <f t="array" aca="1" ref="R1029" ca="1">INDEX('Lorri 401b'!L:L,MATCH('Retirement Calculator'!A1029,'Lorri 401b'!N:N,0),0)</f>
        <v>20535661.577179246</v>
      </c>
      <c r="S1029" s="25">
        <f t="shared" ca="1" si="787"/>
        <v>50208501.889790073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6404.7404596389215</v>
      </c>
      <c r="K1030" s="25">
        <f t="shared" si="784"/>
        <v>16520.094745597391</v>
      </c>
      <c r="L1030" s="25"/>
      <c r="N1030" s="25">
        <f>'Combined Retirement'!$C$18/12</f>
        <v>33932.660666666663</v>
      </c>
      <c r="O1030" s="25">
        <f t="shared" si="785"/>
        <v>11007.82546143035</v>
      </c>
      <c r="P1030" s="25">
        <f t="shared" si="786"/>
        <v>22924.835205236312</v>
      </c>
      <c r="Q1030" s="25">
        <f t="array" aca="1" ref="Q1030" ca="1">INDEX('Isaac 401k'!L:L,MATCH('Retirement Calculator'!A1030,'Isaac 401k'!N:N,0),0)</f>
        <v>29790045.720368482</v>
      </c>
      <c r="R1030" s="25">
        <f t="array" aca="1" ref="R1030" ca="1">INDEX('Lorri 401b'!L:L,MATCH('Retirement Calculator'!A1030,'Lorri 401b'!N:N,0),0)</f>
        <v>20604637.905277122</v>
      </c>
      <c r="S1030" s="25">
        <f t="shared" ca="1" si="787"/>
        <v>50394683.625645608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6404.7404596389215</v>
      </c>
      <c r="K1031" s="25">
        <f t="shared" ref="K1031:K1171" si="1044">IF(C1031&lt;59.5,0,IF(C1031&lt;$B$7,0,P1031*$K$7))</f>
        <v>16520.094745597391</v>
      </c>
      <c r="L1031" s="25"/>
      <c r="N1031" s="25">
        <f>'Combined Retirement'!$C$18/12</f>
        <v>33932.660666666663</v>
      </c>
      <c r="O1031" s="25">
        <f t="shared" ref="O1031:O1171" si="1045">SUM(E1031:I1031)</f>
        <v>11007.82546143035</v>
      </c>
      <c r="P1031" s="25">
        <f t="shared" ref="P1031:P1171" si="1046">N1031-O1031</f>
        <v>22924.835205236312</v>
      </c>
      <c r="Q1031" s="25">
        <f t="array" aca="1" ref="Q1031" ca="1">INDEX('Isaac 401k'!L:L,MATCH('Retirement Calculator'!A1031,'Isaac 401k'!N:N,0),0)</f>
        <v>29907739.483991794</v>
      </c>
      <c r="R1031" s="25">
        <f t="array" aca="1" ref="R1031" ca="1">INDEX('Lorri 401b'!L:L,MATCH('Retirement Calculator'!A1031,'Lorri 401b'!N:N,0),0)</f>
        <v>20673901.63474207</v>
      </c>
      <c r="S1031" s="25">
        <f t="shared" ref="S1031:S1171" ca="1" si="1047">SUM(Q1031:R1031)</f>
        <v>50581641.118733868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6404.7404596389215</v>
      </c>
      <c r="K1032" s="25">
        <f t="shared" si="1044"/>
        <v>16520.094745597391</v>
      </c>
      <c r="L1032" s="25"/>
      <c r="N1032" s="25">
        <f>'Combined Retirement'!$C$18/12</f>
        <v>33932.660666666663</v>
      </c>
      <c r="O1032" s="25">
        <f t="shared" si="1045"/>
        <v>11007.82546143035</v>
      </c>
      <c r="P1032" s="25">
        <f t="shared" si="1046"/>
        <v>22924.835205236312</v>
      </c>
      <c r="Q1032" s="25">
        <f t="array" aca="1" ref="Q1032" ca="1">INDEX('Isaac 401k'!L:L,MATCH('Retirement Calculator'!A1032,'Isaac 401k'!N:N,0),0)</f>
        <v>30025923.638296872</v>
      </c>
      <c r="R1032" s="25">
        <f t="array" aca="1" ref="R1032" ca="1">INDEX('Lorri 401b'!L:L,MATCH('Retirement Calculator'!A1032,'Lorri 401b'!N:N,0),0)</f>
        <v>20743453.963079792</v>
      </c>
      <c r="S1032" s="25">
        <f t="shared" ca="1" si="1047"/>
        <v>50769377.601376668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6404.7404596389215</v>
      </c>
      <c r="K1033" s="25">
        <f t="shared" si="1044"/>
        <v>16520.094745597391</v>
      </c>
      <c r="L1033" s="25"/>
      <c r="N1033" s="25">
        <f>'Combined Retirement'!$C$18/12</f>
        <v>33932.660666666663</v>
      </c>
      <c r="O1033" s="25">
        <f t="shared" si="1045"/>
        <v>11007.82546143035</v>
      </c>
      <c r="P1033" s="25">
        <f t="shared" si="1046"/>
        <v>22924.835205236312</v>
      </c>
      <c r="Q1033" s="25">
        <f t="array" aca="1" ref="Q1033" ca="1">INDEX('Isaac 401k'!L:L,MATCH('Retirement Calculator'!A1033,'Isaac 401k'!N:N,0),0)</f>
        <v>30144600.226578221</v>
      </c>
      <c r="R1033" s="25">
        <f t="array" aca="1" ref="R1033" ca="1">INDEX('Lorri 401b'!L:L,MATCH('Retirement Calculator'!A1033,'Lorri 401b'!N:N,0),0)</f>
        <v>20813296.092785586</v>
      </c>
      <c r="S1033" s="25">
        <f t="shared" ca="1" si="1047"/>
        <v>50957896.319363803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6404.7404596389215</v>
      </c>
      <c r="K1034" s="25">
        <f t="shared" si="1044"/>
        <v>16520.094745597391</v>
      </c>
      <c r="L1034" s="25"/>
      <c r="N1034" s="25">
        <f>'Combined Retirement'!$C$18/12</f>
        <v>33932.660666666663</v>
      </c>
      <c r="O1034" s="25">
        <f t="shared" si="1045"/>
        <v>11007.82546143035</v>
      </c>
      <c r="P1034" s="25">
        <f t="shared" si="1046"/>
        <v>22924.835205236312</v>
      </c>
      <c r="Q1034" s="25">
        <f t="array" aca="1" ref="Q1034" ca="1">INDEX('Isaac 401k'!L:L,MATCH('Retirement Calculator'!A1034,'Isaac 401k'!N:N,0),0)</f>
        <v>30263771.300644074</v>
      </c>
      <c r="R1034" s="25">
        <f t="array" aca="1" ref="R1034" ca="1">INDEX('Lorri 401b'!L:L,MATCH('Retirement Calculator'!A1034,'Lorri 401b'!N:N,0),0)</f>
        <v>20883429.231365152</v>
      </c>
      <c r="S1034" s="25">
        <f t="shared" ca="1" si="1047"/>
        <v>51147200.532009229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6404.7404596389215</v>
      </c>
      <c r="K1035" s="25">
        <f t="shared" si="1044"/>
        <v>16520.094745597391</v>
      </c>
      <c r="L1035" s="25"/>
      <c r="N1035" s="25">
        <f>'Combined Retirement'!$C$18/12</f>
        <v>33932.660666666663</v>
      </c>
      <c r="O1035" s="25">
        <f t="shared" si="1045"/>
        <v>11007.82546143035</v>
      </c>
      <c r="P1035" s="25">
        <f t="shared" si="1046"/>
        <v>22924.835205236312</v>
      </c>
      <c r="Q1035" s="25">
        <f t="array" aca="1" ref="Q1035" ca="1">INDEX('Isaac 401k'!L:L,MATCH('Retirement Calculator'!A1035,'Isaac 401k'!N:N,0),0)</f>
        <v>30383438.920851868</v>
      </c>
      <c r="R1035" s="25">
        <f t="array" aca="1" ref="R1035" ca="1">INDEX('Lorri 401b'!L:L,MATCH('Retirement Calculator'!A1035,'Lorri 401b'!N:N,0),0)</f>
        <v>20953854.591355469</v>
      </c>
      <c r="S1035" s="25">
        <f t="shared" ca="1" si="1047"/>
        <v>51337293.512207337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6404.7404596389215</v>
      </c>
      <c r="K1036" s="25">
        <f t="shared" si="1044"/>
        <v>16520.094745597391</v>
      </c>
      <c r="L1036" s="25"/>
      <c r="N1036" s="25">
        <f>'Combined Retirement'!$C$18/12</f>
        <v>33932.660666666663</v>
      </c>
      <c r="O1036" s="25">
        <f t="shared" si="1045"/>
        <v>11007.82546143035</v>
      </c>
      <c r="P1036" s="25">
        <f t="shared" si="1046"/>
        <v>22924.835205236312</v>
      </c>
      <c r="Q1036" s="25">
        <f t="array" aca="1" ref="Q1036" ca="1">INDEX('Isaac 401k'!L:L,MATCH('Retirement Calculator'!A1036,'Isaac 401k'!N:N,0),0)</f>
        <v>30503605.156143863</v>
      </c>
      <c r="R1036" s="25">
        <f t="array" aca="1" ref="R1036" ca="1">INDEX('Lorri 401b'!L:L,MATCH('Retirement Calculator'!A1036,'Lorri 401b'!N:N,0),0)</f>
        <v>21024573.390345745</v>
      </c>
      <c r="S1036" s="25">
        <f t="shared" ca="1" si="1047"/>
        <v>51528178.546489611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6404.7404596389215</v>
      </c>
      <c r="K1037" s="25">
        <f t="shared" si="1044"/>
        <v>16520.094745597391</v>
      </c>
      <c r="L1037" s="25"/>
      <c r="N1037" s="25">
        <f>'Combined Retirement'!$C$18/12</f>
        <v>33932.660666666663</v>
      </c>
      <c r="O1037" s="25">
        <f t="shared" si="1045"/>
        <v>11007.82546143035</v>
      </c>
      <c r="P1037" s="25">
        <f t="shared" si="1046"/>
        <v>22924.835205236312</v>
      </c>
      <c r="Q1037" s="25">
        <f t="array" aca="1" ref="Q1037" ca="1">INDEX('Isaac 401k'!L:L,MATCH('Retirement Calculator'!A1037,'Isaac 401k'!N:N,0),0)</f>
        <v>30624272.084082909</v>
      </c>
      <c r="R1037" s="25">
        <f t="array" aca="1" ref="R1037" ca="1">INDEX('Lorri 401b'!L:L,MATCH('Retirement Calculator'!A1037,'Lorri 401b'!N:N,0),0)</f>
        <v>21095586.85099848</v>
      </c>
      <c r="S1037" s="25">
        <f t="shared" ca="1" si="1047"/>
        <v>51719858.935081393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6404.7404596389215</v>
      </c>
      <c r="K1038" s="25">
        <f t="shared" si="1044"/>
        <v>16520.094745597391</v>
      </c>
      <c r="L1038" s="25"/>
      <c r="N1038" s="25">
        <f>'Combined Retirement'!$C$18/12</f>
        <v>33932.660666666663</v>
      </c>
      <c r="O1038" s="25">
        <f t="shared" si="1045"/>
        <v>11007.82546143035</v>
      </c>
      <c r="P1038" s="25">
        <f t="shared" si="1046"/>
        <v>22924.835205236312</v>
      </c>
      <c r="Q1038" s="25">
        <f t="array" aca="1" ref="Q1038" ca="1">INDEX('Isaac 401k'!L:L,MATCH('Retirement Calculator'!A1038,'Isaac 401k'!N:N,0),0)</f>
        <v>30745441.790888365</v>
      </c>
      <c r="R1038" s="25">
        <f t="array" aca="1" ref="R1038" ca="1">INDEX('Lorri 401b'!L:L,MATCH('Retirement Calculator'!A1038,'Lorri 401b'!N:N,0),0)</f>
        <v>21166896.201070603</v>
      </c>
      <c r="S1038" s="25">
        <f t="shared" ca="1" si="1047"/>
        <v>51912337.991958968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6404.7404596389215</v>
      </c>
      <c r="K1039" s="25">
        <f t="shared" si="1044"/>
        <v>16520.094745597391</v>
      </c>
      <c r="L1039" s="25"/>
      <c r="N1039" s="25">
        <f>'Combined Retirement'!$C$18/12</f>
        <v>33932.660666666663</v>
      </c>
      <c r="O1039" s="25">
        <f t="shared" si="1045"/>
        <v>11007.82546143035</v>
      </c>
      <c r="P1039" s="25">
        <f t="shared" si="1046"/>
        <v>22924.835205236312</v>
      </c>
      <c r="Q1039" s="25">
        <f t="array" aca="1" ref="Q1039" ca="1">INDEX('Isaac 401k'!L:L,MATCH('Retirement Calculator'!A1039,'Isaac 401k'!N:N,0),0)</f>
        <v>30867116.37147218</v>
      </c>
      <c r="R1039" s="25">
        <f t="array" aca="1" ref="R1039" ca="1">INDEX('Lorri 401b'!L:L,MATCH('Retirement Calculator'!A1039,'Lorri 401b'!N:N,0),0)</f>
        <v>21238502.673434693</v>
      </c>
      <c r="S1039" s="25">
        <f t="shared" ca="1" si="1047"/>
        <v>52105619.04490687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6404.7404596389215</v>
      </c>
      <c r="K1040" s="25">
        <f t="shared" si="1044"/>
        <v>16520.094745597391</v>
      </c>
      <c r="L1040" s="25"/>
      <c r="N1040" s="25">
        <f>'Combined Retirement'!$C$18/12</f>
        <v>33932.660666666663</v>
      </c>
      <c r="O1040" s="25">
        <f t="shared" si="1045"/>
        <v>11007.82546143035</v>
      </c>
      <c r="P1040" s="25">
        <f t="shared" si="1046"/>
        <v>22924.835205236312</v>
      </c>
      <c r="Q1040" s="25">
        <f t="array" aca="1" ref="Q1040" ca="1">INDEX('Isaac 401k'!L:L,MATCH('Retirement Calculator'!A1040,'Isaac 401k'!N:N,0),0)</f>
        <v>30989297.929475091</v>
      </c>
      <c r="R1040" s="25">
        <f t="array" aca="1" ref="R1040" ca="1">INDEX('Lorri 401b'!L:L,MATCH('Retirement Calculator'!A1040,'Lorri 401b'!N:N,0),0)</f>
        <v>21310407.506100301</v>
      </c>
      <c r="S1040" s="25">
        <f t="shared" ca="1" si="1047"/>
        <v>52299705.435575396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6404.7404596389215</v>
      </c>
      <c r="K1041" s="25">
        <f t="shared" si="1044"/>
        <v>16520.094745597391</v>
      </c>
      <c r="L1041" s="25"/>
      <c r="N1041" s="25">
        <f>'Combined Retirement'!$C$18/12</f>
        <v>33932.660666666663</v>
      </c>
      <c r="O1041" s="25">
        <f t="shared" si="1045"/>
        <v>11007.82546143035</v>
      </c>
      <c r="P1041" s="25">
        <f t="shared" si="1046"/>
        <v>22924.835205236312</v>
      </c>
      <c r="Q1041" s="25">
        <f t="array" aca="1" ref="Q1041" ca="1">INDEX('Isaac 401k'!L:L,MATCH('Retirement Calculator'!A1041,'Isaac 401k'!N:N,0),0)</f>
        <v>31111988.577303015</v>
      </c>
      <c r="R1041" s="25">
        <f t="array" aca="1" ref="R1041" ca="1">INDEX('Lorri 401b'!L:L,MATCH('Retirement Calculator'!A1041,'Lorri 401b'!N:N,0),0)</f>
        <v>21382611.942235347</v>
      </c>
      <c r="S1041" s="25">
        <f t="shared" ca="1" si="1047"/>
        <v>52494600.519538358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6404.7404596389215</v>
      </c>
      <c r="K1042" s="25">
        <f t="shared" si="1044"/>
        <v>16520.094745597391</v>
      </c>
      <c r="L1042" s="25"/>
      <c r="N1042" s="25">
        <f>'Combined Retirement'!$C$18/12</f>
        <v>33932.660666666663</v>
      </c>
      <c r="O1042" s="25">
        <f t="shared" si="1045"/>
        <v>11007.82546143035</v>
      </c>
      <c r="P1042" s="25">
        <f t="shared" si="1046"/>
        <v>22924.835205236312</v>
      </c>
      <c r="Q1042" s="25">
        <f t="array" aca="1" ref="Q1042" ca="1">INDEX('Isaac 401k'!L:L,MATCH('Retirement Calculator'!A1042,'Isaac 401k'!N:N,0),0)</f>
        <v>31235190.436163556</v>
      </c>
      <c r="R1042" s="25">
        <f t="array" aca="1" ref="R1042" ca="1">INDEX('Lorri 401b'!L:L,MATCH('Retirement Calculator'!A1042,'Lorri 401b'!N:N,0),0)</f>
        <v>21455117.230187621</v>
      </c>
      <c r="S1042" s="25">
        <f t="shared" ca="1" si="1047"/>
        <v>52690307.666351177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6404.7404596389215</v>
      </c>
      <c r="K1043" s="25">
        <f t="shared" si="1044"/>
        <v>16520.094745597391</v>
      </c>
      <c r="L1043" s="25"/>
      <c r="N1043" s="25">
        <f>'Combined Retirement'!$C$18/12</f>
        <v>33932.660666666663</v>
      </c>
      <c r="O1043" s="25">
        <f t="shared" si="1045"/>
        <v>11007.82546143035</v>
      </c>
      <c r="P1043" s="25">
        <f t="shared" si="1046"/>
        <v>22924.835205236312</v>
      </c>
      <c r="Q1043" s="25">
        <f t="array" aca="1" ref="Q1043" ca="1">INDEX('Isaac 401k'!L:L,MATCH('Retirement Calculator'!A1043,'Isaac 401k'!N:N,0),0)</f>
        <v>31358905.636102684</v>
      </c>
      <c r="R1043" s="25">
        <f t="array" aca="1" ref="R1043" ca="1">INDEX('Lorri 401b'!L:L,MATCH('Retirement Calculator'!A1043,'Lorri 401b'!N:N,0),0)</f>
        <v>21527924.623506363</v>
      </c>
      <c r="S1043" s="25">
        <f t="shared" ca="1" si="1047"/>
        <v>52886830.259609044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6404.7404596389215</v>
      </c>
      <c r="K1044" s="25">
        <f t="shared" si="1044"/>
        <v>16520.094745597391</v>
      </c>
      <c r="L1044" s="25"/>
      <c r="N1044" s="25">
        <f>'Combined Retirement'!$C$18/12</f>
        <v>33932.660666666663</v>
      </c>
      <c r="O1044" s="25">
        <f t="shared" si="1045"/>
        <v>11007.82546143035</v>
      </c>
      <c r="P1044" s="25">
        <f t="shared" si="1046"/>
        <v>22924.835205236312</v>
      </c>
      <c r="Q1044" s="25">
        <f t="array" aca="1" ref="Q1044" ca="1">INDEX('Isaac 401k'!L:L,MATCH('Retirement Calculator'!A1044,'Isaac 401k'!N:N,0),0)</f>
        <v>31483136.316041555</v>
      </c>
      <c r="R1044" s="25">
        <f t="array" aca="1" ref="R1044" ca="1">INDEX('Lorri 401b'!L:L,MATCH('Retirement Calculator'!A1044,'Lorri 401b'!N:N,0),0)</f>
        <v>21601035.380963936</v>
      </c>
      <c r="S1044" s="25">
        <f t="shared" ca="1" si="1047"/>
        <v>53084171.697005495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6404.7404596389215</v>
      </c>
      <c r="K1045" s="25">
        <f t="shared" si="1044"/>
        <v>16520.094745597391</v>
      </c>
      <c r="L1045" s="25"/>
      <c r="N1045" s="25">
        <f>'Combined Retirement'!$C$18/12</f>
        <v>33932.660666666663</v>
      </c>
      <c r="O1045" s="25">
        <f t="shared" si="1045"/>
        <v>11007.82546143035</v>
      </c>
      <c r="P1045" s="25">
        <f t="shared" si="1046"/>
        <v>22924.835205236312</v>
      </c>
      <c r="Q1045" s="25">
        <f t="array" aca="1" ref="Q1045" ca="1">INDEX('Isaac 401k'!L:L,MATCH('Retirement Calculator'!A1045,'Isaac 401k'!N:N,0),0)</f>
        <v>31607884.623813506</v>
      </c>
      <c r="R1045" s="25">
        <f t="array" aca="1" ref="R1045" ca="1">INDEX('Lorri 401b'!L:L,MATCH('Retirement Calculator'!A1045,'Lorri 401b'!N:N,0),0)</f>
        <v>21674450.766577579</v>
      </c>
      <c r="S1045" s="25">
        <f t="shared" ca="1" si="1047"/>
        <v>53282335.390391082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6404.7404596389215</v>
      </c>
      <c r="K1046" s="25">
        <f t="shared" si="1044"/>
        <v>16520.094745597391</v>
      </c>
      <c r="L1046" s="25"/>
      <c r="N1046" s="25">
        <f>'Combined Retirement'!$C$18/12</f>
        <v>33932.660666666663</v>
      </c>
      <c r="O1046" s="25">
        <f t="shared" si="1045"/>
        <v>11007.82546143035</v>
      </c>
      <c r="P1046" s="25">
        <f t="shared" si="1046"/>
        <v>22924.835205236312</v>
      </c>
      <c r="Q1046" s="25">
        <f t="array" aca="1" ref="Q1046" ca="1">INDEX('Isaac 401k'!L:L,MATCH('Retirement Calculator'!A1046,'Isaac 401k'!N:N,0),0)</f>
        <v>31733152.716201175</v>
      </c>
      <c r="R1046" s="25">
        <f t="array" aca="1" ref="R1046" ca="1">INDEX('Lorri 401b'!L:L,MATCH('Retirement Calculator'!A1046,'Lorri 401b'!N:N,0),0)</f>
        <v>21748172.049631279</v>
      </c>
      <c r="S1046" s="25">
        <f t="shared" ca="1" si="1047"/>
        <v>53481324.765832454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6404.7404596389215</v>
      </c>
      <c r="K1047" s="25">
        <f t="shared" si="1044"/>
        <v>16520.094745597391</v>
      </c>
      <c r="L1047" s="25"/>
      <c r="N1047" s="25">
        <f>'Combined Retirement'!$C$18/12</f>
        <v>33932.660666666663</v>
      </c>
      <c r="O1047" s="25">
        <f t="shared" si="1045"/>
        <v>11007.82546143035</v>
      </c>
      <c r="P1047" s="25">
        <f t="shared" si="1046"/>
        <v>22924.835205236312</v>
      </c>
      <c r="Q1047" s="25">
        <f t="array" aca="1" ref="Q1047" ca="1">INDEX('Isaac 401k'!L:L,MATCH('Retirement Calculator'!A1047,'Isaac 401k'!N:N,0),0)</f>
        <v>31858942.758973792</v>
      </c>
      <c r="R1047" s="25">
        <f t="array" aca="1" ref="R1047" ca="1">INDEX('Lorri 401b'!L:L,MATCH('Retirement Calculator'!A1047,'Lorri 401b'!N:N,0),0)</f>
        <v>21822200.504697703</v>
      </c>
      <c r="S1047" s="25">
        <f t="shared" ca="1" si="1047"/>
        <v>53681143.263671495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6404.7404596389215</v>
      </c>
      <c r="K1048" s="25">
        <f t="shared" si="1044"/>
        <v>16520.094745597391</v>
      </c>
      <c r="L1048" s="25"/>
      <c r="N1048" s="25">
        <f>'Combined Retirement'!$C$18/12</f>
        <v>33932.660666666663</v>
      </c>
      <c r="O1048" s="25">
        <f t="shared" si="1045"/>
        <v>11007.82546143035</v>
      </c>
      <c r="P1048" s="25">
        <f t="shared" si="1046"/>
        <v>22924.835205236312</v>
      </c>
      <c r="Q1048" s="25">
        <f t="array" aca="1" ref="Q1048" ca="1">INDEX('Isaac 401k'!L:L,MATCH('Retirement Calculator'!A1048,'Isaac 401k'!N:N,0),0)</f>
        <v>31985256.926924627</v>
      </c>
      <c r="R1048" s="25">
        <f t="array" aca="1" ref="R1048" ca="1">INDEX('Lorri 401b'!L:L,MATCH('Retirement Calculator'!A1048,'Lorri 401b'!N:N,0),0)</f>
        <v>21896537.411660239</v>
      </c>
      <c r="S1048" s="25">
        <f t="shared" ca="1" si="1047"/>
        <v>53881794.33858487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6404.7404596389215</v>
      </c>
      <c r="K1049" s="25">
        <f t="shared" si="1044"/>
        <v>16520.094745597391</v>
      </c>
      <c r="L1049" s="25"/>
      <c r="N1049" s="25">
        <f>'Combined Retirement'!$C$18/12</f>
        <v>33932.660666666663</v>
      </c>
      <c r="O1049" s="25">
        <f t="shared" si="1045"/>
        <v>11007.82546143035</v>
      </c>
      <c r="P1049" s="25">
        <f t="shared" si="1046"/>
        <v>22924.835205236312</v>
      </c>
      <c r="Q1049" s="25">
        <f t="array" aca="1" ref="Q1049" ca="1">INDEX('Isaac 401k'!L:L,MATCH('Retirement Calculator'!A1049,'Isaac 401k'!N:N,0),0)</f>
        <v>32112097.403908592</v>
      </c>
      <c r="R1049" s="25">
        <f t="array" aca="1" ref="R1049" ca="1">INDEX('Lorri 401b'!L:L,MATCH('Retirement Calculator'!A1049,'Lorri 401b'!N:N,0),0)</f>
        <v>21971184.055735119</v>
      </c>
      <c r="S1049" s="25">
        <f t="shared" ca="1" si="1047"/>
        <v>54083281.459643707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6404.7404596389215</v>
      </c>
      <c r="K1050" s="25">
        <f t="shared" si="1044"/>
        <v>16520.094745597391</v>
      </c>
      <c r="L1050" s="25"/>
      <c r="N1050" s="25">
        <f>'Combined Retirement'!$C$18/12</f>
        <v>33932.660666666663</v>
      </c>
      <c r="O1050" s="25">
        <f t="shared" si="1045"/>
        <v>11007.82546143035</v>
      </c>
      <c r="P1050" s="25">
        <f t="shared" si="1046"/>
        <v>22924.835205236312</v>
      </c>
      <c r="Q1050" s="25">
        <f t="array" aca="1" ref="Q1050" ca="1">INDEX('Isaac 401k'!L:L,MATCH('Retirement Calculator'!A1050,'Isaac 401k'!N:N,0),0)</f>
        <v>32239466.382879991</v>
      </c>
      <c r="R1050" s="25">
        <f t="array" aca="1" ref="R1050" ca="1">INDEX('Lorri 401b'!L:L,MATCH('Retirement Calculator'!A1050,'Lorri 401b'!N:N,0),0)</f>
        <v>22046141.727493644</v>
      </c>
      <c r="S1050" s="25">
        <f t="shared" ca="1" si="1047"/>
        <v>54285608.110373631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6404.7404596389215</v>
      </c>
      <c r="K1051" s="25">
        <f t="shared" si="1044"/>
        <v>16520.094745597391</v>
      </c>
      <c r="L1051" s="25"/>
      <c r="N1051" s="25">
        <f>'Combined Retirement'!$C$18/12</f>
        <v>33932.660666666663</v>
      </c>
      <c r="O1051" s="25">
        <f t="shared" si="1045"/>
        <v>11007.82546143035</v>
      </c>
      <c r="P1051" s="25">
        <f t="shared" si="1046"/>
        <v>22924.835205236312</v>
      </c>
      <c r="Q1051" s="25">
        <f t="array" aca="1" ref="Q1051" ca="1">INDEX('Isaac 401k'!L:L,MATCH('Retirement Calculator'!A1051,'Isaac 401k'!N:N,0),0)</f>
        <v>32367366.065930437</v>
      </c>
      <c r="R1051" s="25">
        <f t="array" aca="1" ref="R1051" ca="1">INDEX('Lorri 401b'!L:L,MATCH('Retirement Calculator'!A1051,'Lorri 401b'!N:N,0),0)</f>
        <v>22121411.722884495</v>
      </c>
      <c r="S1051" s="25">
        <f t="shared" ca="1" si="1047"/>
        <v>54488777.788814932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6404.7404596389215</v>
      </c>
      <c r="K1052" s="25">
        <f t="shared" si="1044"/>
        <v>16520.094745597391</v>
      </c>
      <c r="L1052" s="25"/>
      <c r="N1052" s="25">
        <f>'Combined Retirement'!$C$18/12</f>
        <v>33932.660666666663</v>
      </c>
      <c r="O1052" s="25">
        <f t="shared" si="1045"/>
        <v>11007.82546143035</v>
      </c>
      <c r="P1052" s="25">
        <f t="shared" si="1046"/>
        <v>22924.835205236312</v>
      </c>
      <c r="Q1052" s="25">
        <f t="array" aca="1" ref="Q1052" ca="1">INDEX('Isaac 401k'!L:L,MATCH('Retirement Calculator'!A1052,'Isaac 401k'!N:N,0),0)</f>
        <v>32495798.664326925</v>
      </c>
      <c r="R1052" s="25">
        <f t="array" aca="1" ref="R1052" ca="1">INDEX('Lorri 401b'!L:L,MATCH('Retirement Calculator'!A1052,'Lorri 401b'!N:N,0),0)</f>
        <v>22196995.343256142</v>
      </c>
      <c r="S1052" s="25">
        <f t="shared" ca="1" si="1047"/>
        <v>54692794.007583067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6404.7404596389215</v>
      </c>
      <c r="K1053" s="25">
        <f t="shared" si="1044"/>
        <v>16520.094745597391</v>
      </c>
      <c r="L1053" s="25"/>
      <c r="N1053" s="25">
        <f>'Combined Retirement'!$C$18/12</f>
        <v>33932.660666666663</v>
      </c>
      <c r="O1053" s="25">
        <f t="shared" si="1045"/>
        <v>11007.82546143035</v>
      </c>
      <c r="P1053" s="25">
        <f t="shared" si="1046"/>
        <v>22924.835205236312</v>
      </c>
      <c r="Q1053" s="25">
        <f t="array" aca="1" ref="Q1053" ca="1">INDEX('Isaac 401k'!L:L,MATCH('Retirement Calculator'!A1053,'Isaac 401k'!N:N,0),0)</f>
        <v>32624766.398550067</v>
      </c>
      <c r="R1053" s="25">
        <f t="array" aca="1" ref="R1053" ca="1">INDEX('Lorri 401b'!L:L,MATCH('Retirement Calculator'!A1053,'Lorri 401b'!N:N,0),0)</f>
        <v>22272893.895379338</v>
      </c>
      <c r="S1053" s="25">
        <f t="shared" ca="1" si="1047"/>
        <v>54897660.293929406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6404.7404596389215</v>
      </c>
      <c r="K1054" s="25">
        <f t="shared" si="1044"/>
        <v>16520.094745597391</v>
      </c>
      <c r="L1054" s="25"/>
      <c r="N1054" s="25">
        <f>'Combined Retirement'!$C$18/12</f>
        <v>33932.660666666663</v>
      </c>
      <c r="O1054" s="25">
        <f t="shared" si="1045"/>
        <v>11007.82546143035</v>
      </c>
      <c r="P1054" s="25">
        <f t="shared" si="1046"/>
        <v>22924.835205236312</v>
      </c>
      <c r="Q1054" s="25">
        <f t="array" aca="1" ref="Q1054" ca="1">INDEX('Isaac 401k'!L:L,MATCH('Retirement Calculator'!A1054,'Isaac 401k'!N:N,0),0)</f>
        <v>32754271.498332471</v>
      </c>
      <c r="R1054" s="25">
        <f t="array" aca="1" ref="R1054" ca="1">INDEX('Lorri 401b'!L:L,MATCH('Retirement Calculator'!A1054,'Lorri 401b'!N:N,0),0)</f>
        <v>22349108.691469714</v>
      </c>
      <c r="S1054" s="25">
        <f t="shared" ca="1" si="1047"/>
        <v>55103380.189802185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6404.7404596389215</v>
      </c>
      <c r="K1055" s="25">
        <f t="shared" si="1044"/>
        <v>16520.094745597391</v>
      </c>
      <c r="L1055" s="25"/>
      <c r="N1055" s="25">
        <f>'Combined Retirement'!$C$18/12</f>
        <v>33932.660666666663</v>
      </c>
      <c r="O1055" s="25">
        <f t="shared" si="1045"/>
        <v>11007.82546143035</v>
      </c>
      <c r="P1055" s="25">
        <f t="shared" si="1046"/>
        <v>22924.835205236312</v>
      </c>
      <c r="Q1055" s="25">
        <f t="array" aca="1" ref="Q1055" ca="1">INDEX('Isaac 401k'!L:L,MATCH('Retirement Calculator'!A1055,'Isaac 401k'!N:N,0),0)</f>
        <v>32884316.202697299</v>
      </c>
      <c r="R1055" s="25">
        <f t="array" aca="1" ref="R1055" ca="1">INDEX('Lorri 401b'!L:L,MATCH('Retirement Calculator'!A1055,'Lorri 401b'!N:N,0),0)</f>
        <v>22425641.049210466</v>
      </c>
      <c r="S1055" s="25">
        <f t="shared" ca="1" si="1047"/>
        <v>55309957.251907766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6404.7404596389215</v>
      </c>
      <c r="K1056" s="25">
        <f t="shared" si="1044"/>
        <v>16520.094745597391</v>
      </c>
      <c r="L1056" s="25"/>
      <c r="N1056" s="25">
        <f>'Combined Retirement'!$C$18/12</f>
        <v>33932.660666666663</v>
      </c>
      <c r="O1056" s="25">
        <f t="shared" si="1045"/>
        <v>11007.82546143035</v>
      </c>
      <c r="P1056" s="25">
        <f t="shared" si="1046"/>
        <v>22924.835205236312</v>
      </c>
      <c r="Q1056" s="25">
        <f t="array" aca="1" ref="Q1056" ca="1">INDEX('Isaac 401k'!L:L,MATCH('Retirement Calculator'!A1056,'Isaac 401k'!N:N,0),0)</f>
        <v>33014902.759996984</v>
      </c>
      <c r="R1056" s="25">
        <f t="array" aca="1" ref="R1056" ca="1">INDEX('Lorri 401b'!L:L,MATCH('Retirement Calculator'!A1056,'Lorri 401b'!N:N,0),0)</f>
        <v>22502492.291775137</v>
      </c>
      <c r="S1056" s="25">
        <f t="shared" ca="1" si="1047"/>
        <v>55517395.051772118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6404.7404596389215</v>
      </c>
      <c r="K1057" s="25">
        <f t="shared" si="1044"/>
        <v>16520.094745597391</v>
      </c>
      <c r="L1057" s="25"/>
      <c r="N1057" s="25">
        <f>'Combined Retirement'!$C$18/12</f>
        <v>33932.660666666663</v>
      </c>
      <c r="O1057" s="25">
        <f t="shared" si="1045"/>
        <v>11007.82546143035</v>
      </c>
      <c r="P1057" s="25">
        <f t="shared" si="1046"/>
        <v>22924.835205236312</v>
      </c>
      <c r="Q1057" s="25">
        <f t="array" aca="1" ref="Q1057" ca="1">INDEX('Isaac 401k'!L:L,MATCH('Retirement Calculator'!A1057,'Isaac 401k'!N:N,0),0)</f>
        <v>33146033.427952085</v>
      </c>
      <c r="R1057" s="25">
        <f t="array" aca="1" ref="R1057" ca="1">INDEX('Lorri 401b'!L:L,MATCH('Retirement Calculator'!A1057,'Lorri 401b'!N:N,0),0)</f>
        <v>22579663.747850496</v>
      </c>
      <c r="S1057" s="25">
        <f t="shared" ca="1" si="1047"/>
        <v>55725697.175802581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6404.7404596389215</v>
      </c>
      <c r="K1058" s="25">
        <f t="shared" si="1044"/>
        <v>16520.094745597391</v>
      </c>
      <c r="L1058" s="25"/>
      <c r="N1058" s="25">
        <f>'Combined Retirement'!$C$18/12</f>
        <v>33932.660666666663</v>
      </c>
      <c r="O1058" s="25">
        <f t="shared" si="1045"/>
        <v>11007.82546143035</v>
      </c>
      <c r="P1058" s="25">
        <f t="shared" si="1046"/>
        <v>22924.835205236312</v>
      </c>
      <c r="Q1058" s="25">
        <f t="array" aca="1" ref="Q1058" ca="1">INDEX('Isaac 401k'!L:L,MATCH('Retirement Calculator'!A1058,'Isaac 401k'!N:N,0),0)</f>
        <v>33277710.473690331</v>
      </c>
      <c r="R1058" s="25">
        <f t="array" aca="1" ref="R1058" ca="1">INDEX('Lorri 401b'!L:L,MATCH('Retirement Calculator'!A1058,'Lorri 401b'!N:N,0),0)</f>
        <v>22657156.751659501</v>
      </c>
      <c r="S1058" s="25">
        <f t="shared" ca="1" si="1047"/>
        <v>55934867.225349829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6404.7404596389215</v>
      </c>
      <c r="K1059" s="25">
        <f t="shared" si="1044"/>
        <v>16520.094745597391</v>
      </c>
      <c r="L1059" s="25"/>
      <c r="N1059" s="25">
        <f>'Combined Retirement'!$C$18/12</f>
        <v>33932.660666666663</v>
      </c>
      <c r="O1059" s="25">
        <f t="shared" si="1045"/>
        <v>11007.82546143035</v>
      </c>
      <c r="P1059" s="25">
        <f t="shared" si="1046"/>
        <v>22924.835205236312</v>
      </c>
      <c r="Q1059" s="25">
        <f t="array" aca="1" ref="Q1059" ca="1">INDEX('Isaac 401k'!L:L,MATCH('Retirement Calculator'!A1059,'Isaac 401k'!N:N,0),0)</f>
        <v>33409936.173785821</v>
      </c>
      <c r="R1059" s="25">
        <f t="array" aca="1" ref="R1059" ca="1">INDEX('Lorri 401b'!L:L,MATCH('Retirement Calculator'!A1059,'Lorri 401b'!N:N,0),0)</f>
        <v>22734972.642984375</v>
      </c>
      <c r="S1059" s="25">
        <f t="shared" ca="1" si="1047"/>
        <v>56144908.816770196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6404.7404596389215</v>
      </c>
      <c r="K1060" s="25">
        <f t="shared" si="1044"/>
        <v>16520.094745597391</v>
      </c>
      <c r="L1060" s="25"/>
      <c r="N1060" s="25">
        <f>'Combined Retirement'!$C$18/12</f>
        <v>33932.660666666663</v>
      </c>
      <c r="O1060" s="25">
        <f t="shared" si="1045"/>
        <v>11007.82546143035</v>
      </c>
      <c r="P1060" s="25">
        <f t="shared" si="1046"/>
        <v>22924.835205236312</v>
      </c>
      <c r="Q1060" s="25">
        <f t="array" aca="1" ref="Q1060" ca="1">INDEX('Isaac 401k'!L:L,MATCH('Retirement Calculator'!A1060,'Isaac 401k'!N:N,0),0)</f>
        <v>33542712.814298373</v>
      </c>
      <c r="R1060" s="25">
        <f t="array" aca="1" ref="R1060" ca="1">INDEX('Lorri 401b'!L:L,MATCH('Retirement Calculator'!A1060,'Lorri 401b'!N:N,0),0)</f>
        <v>22813112.767189771</v>
      </c>
      <c r="S1060" s="25">
        <f t="shared" ca="1" si="1047"/>
        <v>56355825.581488147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6404.7404596389215</v>
      </c>
      <c r="K1061" s="25">
        <f t="shared" si="1044"/>
        <v>16520.094745597391</v>
      </c>
      <c r="L1061" s="25"/>
      <c r="N1061" s="25">
        <f>'Combined Retirement'!$C$18/12</f>
        <v>33932.660666666663</v>
      </c>
      <c r="O1061" s="25">
        <f t="shared" si="1045"/>
        <v>11007.82546143035</v>
      </c>
      <c r="P1061" s="25">
        <f t="shared" si="1046"/>
        <v>22924.835205236312</v>
      </c>
      <c r="Q1061" s="25">
        <f t="array" aca="1" ref="Q1061" ca="1">INDEX('Isaac 401k'!L:L,MATCH('Retirement Calculator'!A1061,'Isaac 401k'!N:N,0),0)</f>
        <v>33676042.690813065</v>
      </c>
      <c r="R1061" s="25">
        <f t="array" aca="1" ref="R1061" ca="1">INDEX('Lorri 401b'!L:L,MATCH('Retirement Calculator'!A1061,'Lorri 401b'!N:N,0),0)</f>
        <v>22891578.475246023</v>
      </c>
      <c r="S1061" s="25">
        <f t="shared" ca="1" si="1047"/>
        <v>56567621.166059092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6404.7404596389215</v>
      </c>
      <c r="K1062" s="25">
        <f t="shared" si="1044"/>
        <v>16520.094745597391</v>
      </c>
      <c r="L1062" s="25"/>
      <c r="N1062" s="25">
        <f>'Combined Retirement'!$C$18/12</f>
        <v>33932.660666666663</v>
      </c>
      <c r="O1062" s="25">
        <f t="shared" si="1045"/>
        <v>11007.82546143035</v>
      </c>
      <c r="P1062" s="25">
        <f t="shared" si="1046"/>
        <v>22924.835205236312</v>
      </c>
      <c r="Q1062" s="25">
        <f t="array" aca="1" ref="Q1062" ca="1">INDEX('Isaac 401k'!L:L,MATCH('Retirement Calculator'!A1062,'Isaac 401k'!N:N,0),0)</f>
        <v>33809928.108479902</v>
      </c>
      <c r="R1062" s="25">
        <f t="array" aca="1" ref="R1062" ca="1">INDEX('Lorri 401b'!L:L,MATCH('Retirement Calculator'!A1062,'Lorri 401b'!N:N,0),0)</f>
        <v>22970371.123752508</v>
      </c>
      <c r="S1062" s="25">
        <f t="shared" ca="1" si="1047"/>
        <v>56780299.232232407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6404.7404596389215</v>
      </c>
      <c r="K1063" s="25">
        <f t="shared" si="1044"/>
        <v>16520.094745597391</v>
      </c>
      <c r="L1063" s="25"/>
      <c r="N1063" s="25">
        <f>'Combined Retirement'!$C$18/12</f>
        <v>33932.660666666663</v>
      </c>
      <c r="O1063" s="25">
        <f t="shared" si="1045"/>
        <v>11007.82546143035</v>
      </c>
      <c r="P1063" s="25">
        <f t="shared" si="1046"/>
        <v>22924.835205236312</v>
      </c>
      <c r="Q1063" s="25">
        <f t="array" aca="1" ref="Q1063" ca="1">INDEX('Isaac 401k'!L:L,MATCH('Retirement Calculator'!A1063,'Isaac 401k'!N:N,0),0)</f>
        <v>33944371.382053681</v>
      </c>
      <c r="R1063" s="25">
        <f t="array" aca="1" ref="R1063" ca="1">INDEX('Lorri 401b'!L:L,MATCH('Retirement Calculator'!A1063,'Lorri 401b'!N:N,0),0)</f>
        <v>23049492.074961103</v>
      </c>
      <c r="S1063" s="25">
        <f t="shared" ca="1" si="1047"/>
        <v>56993863.457014784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6404.7404596389215</v>
      </c>
      <c r="K1064" s="25">
        <f t="shared" si="1044"/>
        <v>16520.094745597391</v>
      </c>
      <c r="L1064" s="25"/>
      <c r="N1064" s="25">
        <f>'Combined Retirement'!$C$18/12</f>
        <v>33932.660666666663</v>
      </c>
      <c r="O1064" s="25">
        <f t="shared" si="1045"/>
        <v>11007.82546143035</v>
      </c>
      <c r="P1064" s="25">
        <f t="shared" si="1046"/>
        <v>22924.835205236312</v>
      </c>
      <c r="Q1064" s="25">
        <f t="array" aca="1" ref="Q1064" ca="1">INDEX('Isaac 401k'!L:L,MATCH('Retirement Calculator'!A1064,'Isaac 401k'!N:N,0),0)</f>
        <v>34079374.835934021</v>
      </c>
      <c r="R1064" s="25">
        <f t="array" aca="1" ref="R1064" ca="1">INDEX('Lorri 401b'!L:L,MATCH('Retirement Calculator'!A1064,'Lorri 401b'!N:N,0),0)</f>
        <v>23128942.696799736</v>
      </c>
      <c r="S1064" s="25">
        <f t="shared" ca="1" si="1047"/>
        <v>57208317.532733753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6404.7404596389215</v>
      </c>
      <c r="K1065" s="25">
        <f t="shared" si="1044"/>
        <v>16520.094745597391</v>
      </c>
      <c r="L1065" s="25"/>
      <c r="N1065" s="25">
        <f>'Combined Retirement'!$C$18/12</f>
        <v>33932.660666666663</v>
      </c>
      <c r="O1065" s="25">
        <f t="shared" si="1045"/>
        <v>11007.82546143035</v>
      </c>
      <c r="P1065" s="25">
        <f t="shared" si="1046"/>
        <v>22924.835205236312</v>
      </c>
      <c r="Q1065" s="25">
        <f t="array" aca="1" ref="Q1065" ca="1">INDEX('Isaac 401k'!L:L,MATCH('Retirement Calculator'!A1065,'Isaac 401k'!N:N,0),0)</f>
        <v>34214940.804205529</v>
      </c>
      <c r="R1065" s="25">
        <f t="array" aca="1" ref="R1065" ca="1">INDEX('Lorri 401b'!L:L,MATCH('Retirement Calculator'!A1065,'Lorri 401b'!N:N,0),0)</f>
        <v>23208724.362896029</v>
      </c>
      <c r="S1065" s="25">
        <f t="shared" ca="1" si="1047"/>
        <v>57423665.167101562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6404.7404596389215</v>
      </c>
      <c r="K1066" s="25">
        <f t="shared" si="1044"/>
        <v>16520.094745597391</v>
      </c>
      <c r="L1066" s="25"/>
      <c r="N1066" s="25">
        <f>'Combined Retirement'!$C$18/12</f>
        <v>33932.660666666663</v>
      </c>
      <c r="O1066" s="25">
        <f t="shared" si="1045"/>
        <v>11007.82546143035</v>
      </c>
      <c r="P1066" s="25">
        <f t="shared" si="1046"/>
        <v>22924.835205236312</v>
      </c>
      <c r="Q1066" s="25">
        <f t="array" aca="1" ref="Q1066" ca="1">INDEX('Isaac 401k'!L:L,MATCH('Retirement Calculator'!A1066,'Isaac 401k'!N:N,0),0)</f>
        <v>34351071.630678169</v>
      </c>
      <c r="R1066" s="25">
        <f t="array" aca="1" ref="R1066" ca="1">INDEX('Lorri 401b'!L:L,MATCH('Retirement Calculator'!A1066,'Lorri 401b'!N:N,0),0)</f>
        <v>23288838.452601057</v>
      </c>
      <c r="S1066" s="25">
        <f t="shared" ca="1" si="1047"/>
        <v>57639910.083279222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6404.7404596389215</v>
      </c>
      <c r="K1067" s="25">
        <f t="shared" si="1044"/>
        <v>16520.094745597391</v>
      </c>
      <c r="L1067" s="25"/>
      <c r="N1067" s="25">
        <f>'Combined Retirement'!$C$18/12</f>
        <v>33932.660666666663</v>
      </c>
      <c r="O1067" s="25">
        <f t="shared" si="1045"/>
        <v>11007.82546143035</v>
      </c>
      <c r="P1067" s="25">
        <f t="shared" si="1046"/>
        <v>22924.835205236312</v>
      </c>
      <c r="Q1067" s="25">
        <f t="array" aca="1" ref="Q1067" ca="1">INDEX('Isaac 401k'!L:L,MATCH('Retirement Calculator'!A1067,'Isaac 401k'!N:N,0),0)</f>
        <v>34487769.668927774</v>
      </c>
      <c r="R1067" s="25">
        <f t="array" aca="1" ref="R1067" ca="1">INDEX('Lorri 401b'!L:L,MATCH('Retirement Calculator'!A1067,'Lorri 401b'!N:N,0),0)</f>
        <v>23369286.351013187</v>
      </c>
      <c r="S1067" s="25">
        <f t="shared" ca="1" si="1047"/>
        <v>57857056.019940957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6404.7404596389215</v>
      </c>
      <c r="K1068" s="25">
        <f t="shared" si="1044"/>
        <v>16520.094745597391</v>
      </c>
      <c r="L1068" s="25"/>
      <c r="N1068" s="25">
        <f>'Combined Retirement'!$C$18/12</f>
        <v>33932.660666666663</v>
      </c>
      <c r="O1068" s="25">
        <f t="shared" si="1045"/>
        <v>11007.82546143035</v>
      </c>
      <c r="P1068" s="25">
        <f t="shared" si="1046"/>
        <v>22924.835205236312</v>
      </c>
      <c r="Q1068" s="25">
        <f t="array" aca="1" ref="Q1068" ca="1">INDEX('Isaac 401k'!L:L,MATCH('Retirement Calculator'!A1068,'Isaac 401k'!N:N,0),0)</f>
        <v>34625037.282336757</v>
      </c>
      <c r="R1068" s="25">
        <f t="array" aca="1" ref="R1068" ca="1">INDEX('Lorri 401b'!L:L,MATCH('Retirement Calculator'!A1068,'Lorri 401b'!N:N,0),0)</f>
        <v>23450069.449002039</v>
      </c>
      <c r="S1068" s="25">
        <f t="shared" ca="1" si="1047"/>
        <v>58075106.731338799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6404.7404596389215</v>
      </c>
      <c r="K1069" s="25">
        <f t="shared" si="1044"/>
        <v>16520.094745597391</v>
      </c>
      <c r="L1069" s="25"/>
      <c r="N1069" s="25">
        <f>'Combined Retirement'!$C$18/12</f>
        <v>33932.660666666663</v>
      </c>
      <c r="O1069" s="25">
        <f t="shared" si="1045"/>
        <v>11007.82546143035</v>
      </c>
      <c r="P1069" s="25">
        <f t="shared" si="1046"/>
        <v>22924.835205236312</v>
      </c>
      <c r="Q1069" s="25">
        <f t="array" aca="1" ref="Q1069" ca="1">INDEX('Isaac 401k'!L:L,MATCH('Retirement Calculator'!A1069,'Isaac 401k'!N:N,0),0)</f>
        <v>34762876.844134942</v>
      </c>
      <c r="R1069" s="25">
        <f t="array" aca="1" ref="R1069" ca="1">INDEX('Lorri 401b'!L:L,MATCH('Retirement Calculator'!A1069,'Lorri 401b'!N:N,0),0)</f>
        <v>23531189.143232509</v>
      </c>
      <c r="S1069" s="25">
        <f t="shared" ca="1" si="1047"/>
        <v>58294065.987367451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6404.7404596389215</v>
      </c>
      <c r="K1070" s="25">
        <f t="shared" si="1044"/>
        <v>16520.094745597391</v>
      </c>
      <c r="L1070" s="25"/>
      <c r="N1070" s="25">
        <f>'Combined Retirement'!$C$18/12</f>
        <v>33932.660666666663</v>
      </c>
      <c r="O1070" s="25">
        <f t="shared" si="1045"/>
        <v>11007.82546143035</v>
      </c>
      <c r="P1070" s="25">
        <f t="shared" si="1046"/>
        <v>22924.835205236312</v>
      </c>
      <c r="Q1070" s="25">
        <f t="array" aca="1" ref="Q1070" ca="1">INDEX('Isaac 401k'!L:L,MATCH('Retirement Calculator'!A1070,'Isaac 401k'!N:N,0),0)</f>
        <v>34901290.737440616</v>
      </c>
      <c r="R1070" s="25">
        <f t="array" aca="1" ref="R1070" ca="1">INDEX('Lorri 401b'!L:L,MATCH('Retirement Calculator'!A1070,'Lorri 401b'!N:N,0),0)</f>
        <v>23612646.836188938</v>
      </c>
      <c r="S1070" s="25">
        <f t="shared" ca="1" si="1047"/>
        <v>58513937.573629558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6404.7404596389215</v>
      </c>
      <c r="K1071" s="25">
        <f t="shared" si="1044"/>
        <v>16520.094745597391</v>
      </c>
      <c r="L1071" s="25"/>
      <c r="N1071" s="25">
        <f>'Combined Retirement'!$C$18/12</f>
        <v>33932.660666666663</v>
      </c>
      <c r="O1071" s="25">
        <f t="shared" si="1045"/>
        <v>11007.82546143035</v>
      </c>
      <c r="P1071" s="25">
        <f t="shared" si="1046"/>
        <v>22924.835205236312</v>
      </c>
      <c r="Q1071" s="25">
        <f t="array" aca="1" ref="Q1071" ca="1">INDEX('Isaac 401k'!L:L,MATCH('Retirement Calculator'!A1071,'Isaac 401k'!N:N,0),0)</f>
        <v>35040281.355301738</v>
      </c>
      <c r="R1071" s="25">
        <f t="array" aca="1" ref="R1071" ca="1">INDEX('Lorri 401b'!L:L,MATCH('Retirement Calculator'!A1071,'Lorri 401b'!N:N,0),0)</f>
        <v>23694443.936199352</v>
      </c>
      <c r="S1071" s="25">
        <f t="shared" ca="1" si="1047"/>
        <v>58734725.29150109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6404.7404596389215</v>
      </c>
      <c r="K1072" s="25">
        <f t="shared" si="1044"/>
        <v>16520.094745597391</v>
      </c>
      <c r="L1072" s="25"/>
      <c r="N1072" s="25">
        <f>'Combined Retirement'!$C$18/12</f>
        <v>33932.660666666663</v>
      </c>
      <c r="O1072" s="25">
        <f t="shared" si="1045"/>
        <v>11007.82546143035</v>
      </c>
      <c r="P1072" s="25">
        <f t="shared" si="1046"/>
        <v>22924.835205236312</v>
      </c>
      <c r="Q1072" s="25">
        <f t="array" aca="1" ref="Q1072" ca="1">INDEX('Isaac 401k'!L:L,MATCH('Retirement Calculator'!A1072,'Isaac 401k'!N:N,0),0)</f>
        <v>35179851.100737274</v>
      </c>
      <c r="R1072" s="25">
        <f t="array" aca="1" ref="R1072" ca="1">INDEX('Lorri 401b'!L:L,MATCH('Retirement Calculator'!A1072,'Lorri 401b'!N:N,0),0)</f>
        <v>23776581.85745981</v>
      </c>
      <c r="S1072" s="25">
        <f t="shared" ca="1" si="1047"/>
        <v>58956432.958197087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6404.7404596389215</v>
      </c>
      <c r="K1073" s="25">
        <f t="shared" si="1044"/>
        <v>16520.094745597391</v>
      </c>
      <c r="L1073" s="25"/>
      <c r="N1073" s="25">
        <f>'Combined Retirement'!$C$18/12</f>
        <v>33932.660666666663</v>
      </c>
      <c r="O1073" s="25">
        <f t="shared" si="1045"/>
        <v>11007.82546143035</v>
      </c>
      <c r="P1073" s="25">
        <f t="shared" si="1046"/>
        <v>22924.835205236312</v>
      </c>
      <c r="Q1073" s="25">
        <f t="array" aca="1" ref="Q1073" ca="1">INDEX('Isaac 401k'!L:L,MATCH('Retirement Calculator'!A1073,'Isaac 401k'!N:N,0),0)</f>
        <v>35320002.386778794</v>
      </c>
      <c r="R1073" s="25">
        <f t="array" aca="1" ref="R1073" ca="1">INDEX('Lorri 401b'!L:L,MATCH('Retirement Calculator'!A1073,'Lorri 401b'!N:N,0),0)</f>
        <v>23859062.020058852</v>
      </c>
      <c r="S1073" s="25">
        <f t="shared" ca="1" si="1047"/>
        <v>59179064.406837642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6404.7404596389215</v>
      </c>
      <c r="K1074" s="25">
        <f t="shared" si="1044"/>
        <v>16520.094745597391</v>
      </c>
      <c r="L1074" s="25"/>
      <c r="N1074" s="25">
        <f>'Combined Retirement'!$C$18/12</f>
        <v>33932.660666666663</v>
      </c>
      <c r="O1074" s="25">
        <f t="shared" si="1045"/>
        <v>11007.82546143035</v>
      </c>
      <c r="P1074" s="25">
        <f t="shared" si="1046"/>
        <v>22924.835205236312</v>
      </c>
      <c r="Q1074" s="25">
        <f t="array" aca="1" ref="Q1074" ca="1">INDEX('Isaac 401k'!L:L,MATCH('Retirement Calculator'!A1074,'Isaac 401k'!N:N,0),0)</f>
        <v>35460737.636512153</v>
      </c>
      <c r="R1074" s="25">
        <f t="array" aca="1" ref="R1074" ca="1">INDEX('Lorri 401b'!L:L,MATCH('Retirement Calculator'!A1074,'Lorri 401b'!N:N,0),0)</f>
        <v>23941885.850002058</v>
      </c>
      <c r="S1074" s="25">
        <f t="shared" ca="1" si="1047"/>
        <v>59402623.486514211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6404.7404596389215</v>
      </c>
      <c r="K1075" s="25">
        <f t="shared" si="1044"/>
        <v>16520.094745597391</v>
      </c>
      <c r="L1075" s="25"/>
      <c r="N1075" s="25">
        <f>'Combined Retirement'!$C$18/12</f>
        <v>33932.660666666663</v>
      </c>
      <c r="O1075" s="25">
        <f t="shared" si="1045"/>
        <v>11007.82546143035</v>
      </c>
      <c r="P1075" s="25">
        <f t="shared" si="1046"/>
        <v>22924.835205236312</v>
      </c>
      <c r="Q1075" s="25">
        <f t="array" aca="1" ref="Q1075" ca="1">INDEX('Isaac 401k'!L:L,MATCH('Retirement Calculator'!A1075,'Isaac 401k'!N:N,0),0)</f>
        <v>35602059.283119403</v>
      </c>
      <c r="R1075" s="25">
        <f t="array" aca="1" ref="R1075" ca="1">INDEX('Lorri 401b'!L:L,MATCH('Retirement Calculator'!A1075,'Lorri 401b'!N:N,0),0)</f>
        <v>24025054.779236693</v>
      </c>
      <c r="S1075" s="25">
        <f t="shared" ca="1" si="1047"/>
        <v>59627114.062356099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6404.7404596389215</v>
      </c>
      <c r="K1076" s="25">
        <f t="shared" si="1044"/>
        <v>16520.094745597391</v>
      </c>
      <c r="L1076" s="25"/>
      <c r="N1076" s="25">
        <f>'Combined Retirement'!$C$18/12</f>
        <v>33932.660666666663</v>
      </c>
      <c r="O1076" s="25">
        <f t="shared" si="1045"/>
        <v>11007.82546143035</v>
      </c>
      <c r="P1076" s="25">
        <f t="shared" si="1046"/>
        <v>22924.835205236312</v>
      </c>
      <c r="Q1076" s="25">
        <f t="array" aca="1" ref="Q1076" ca="1">INDEX('Isaac 401k'!L:L,MATCH('Retirement Calculator'!A1076,'Isaac 401k'!N:N,0),0)</f>
        <v>35743969.769920848</v>
      </c>
      <c r="R1076" s="25">
        <f t="array" aca="1" ref="R1076" ca="1">INDEX('Lorri 401b'!L:L,MATCH('Retirement Calculator'!A1076,'Lorri 401b'!N:N,0),0)</f>
        <v>24108570.245676473</v>
      </c>
      <c r="S1076" s="25">
        <f t="shared" ca="1" si="1047"/>
        <v>59852540.015597321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6404.7404596389215</v>
      </c>
      <c r="K1077" s="25">
        <f t="shared" si="1044"/>
        <v>16520.094745597391</v>
      </c>
      <c r="L1077" s="25"/>
      <c r="N1077" s="25">
        <f>'Combined Retirement'!$C$18/12</f>
        <v>33932.660666666663</v>
      </c>
      <c r="O1077" s="25">
        <f t="shared" si="1045"/>
        <v>11007.82546143035</v>
      </c>
      <c r="P1077" s="25">
        <f t="shared" si="1046"/>
        <v>22924.835205236312</v>
      </c>
      <c r="Q1077" s="25">
        <f t="array" aca="1" ref="Q1077" ca="1">INDEX('Isaac 401k'!L:L,MATCH('Retirement Calculator'!A1077,'Isaac 401k'!N:N,0),0)</f>
        <v>35886471.550417304</v>
      </c>
      <c r="R1077" s="25">
        <f t="array" aca="1" ref="R1077" ca="1">INDEX('Lorri 401b'!L:L,MATCH('Retirement Calculator'!A1077,'Lorri 401b'!N:N,0),0)</f>
        <v>24192433.693226419</v>
      </c>
      <c r="S1077" s="25">
        <f t="shared" ca="1" si="1047"/>
        <v>60078905.243643723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6404.7404596389215</v>
      </c>
      <c r="K1078" s="25">
        <f t="shared" si="1044"/>
        <v>16520.094745597391</v>
      </c>
      <c r="L1078" s="25"/>
      <c r="N1078" s="25">
        <f>'Combined Retirement'!$C$18/12</f>
        <v>33932.660666666663</v>
      </c>
      <c r="O1078" s="25">
        <f t="shared" si="1045"/>
        <v>11007.82546143035</v>
      </c>
      <c r="P1078" s="25">
        <f t="shared" si="1046"/>
        <v>22924.835205236312</v>
      </c>
      <c r="Q1078" s="25">
        <f t="array" aca="1" ref="Q1078" ca="1">INDEX('Isaac 401k'!L:L,MATCH('Retirement Calculator'!A1078,'Isaac 401k'!N:N,0),0)</f>
        <v>36029567.088332489</v>
      </c>
      <c r="R1078" s="25">
        <f t="array" aca="1" ref="R1078" ca="1">INDEX('Lorri 401b'!L:L,MATCH('Retirement Calculator'!A1078,'Lorri 401b'!N:N,0),0)</f>
        <v>24276646.571807824</v>
      </c>
      <c r="S1078" s="25">
        <f t="shared" ca="1" si="1047"/>
        <v>60306213.660140313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6404.7404596389215</v>
      </c>
      <c r="K1079" s="25">
        <f t="shared" si="1044"/>
        <v>16520.094745597391</v>
      </c>
      <c r="L1079" s="25"/>
      <c r="N1079" s="25">
        <f>'Combined Retirement'!$C$18/12</f>
        <v>33932.660666666663</v>
      </c>
      <c r="O1079" s="25">
        <f t="shared" si="1045"/>
        <v>11007.82546143035</v>
      </c>
      <c r="P1079" s="25">
        <f t="shared" si="1046"/>
        <v>22924.835205236312</v>
      </c>
      <c r="Q1079" s="25">
        <f t="array" aca="1" ref="Q1079" ca="1">INDEX('Isaac 401k'!L:L,MATCH('Retirement Calculator'!A1079,'Isaac 401k'!N:N,0),0)</f>
        <v>36173258.857655659</v>
      </c>
      <c r="R1079" s="25">
        <f t="array" aca="1" ref="R1079" ca="1">INDEX('Lorri 401b'!L:L,MATCH('Retirement Calculator'!A1079,'Lorri 401b'!N:N,0),0)</f>
        <v>24361210.337383319</v>
      </c>
      <c r="S1079" s="25">
        <f t="shared" ca="1" si="1047"/>
        <v>60534469.195038974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6404.7404596389215</v>
      </c>
      <c r="K1080" s="25">
        <f t="shared" si="1044"/>
        <v>16520.094745597391</v>
      </c>
      <c r="L1080" s="25"/>
      <c r="N1080" s="25">
        <f>'Combined Retirement'!$C$18/12</f>
        <v>33932.660666666663</v>
      </c>
      <c r="O1080" s="25">
        <f t="shared" si="1045"/>
        <v>11007.82546143035</v>
      </c>
      <c r="P1080" s="25">
        <f t="shared" si="1046"/>
        <v>22924.835205236312</v>
      </c>
      <c r="Q1080" s="25">
        <f t="array" aca="1" ref="Q1080" ca="1">INDEX('Isaac 401k'!L:L,MATCH('Retirement Calculator'!A1080,'Isaac 401k'!N:N,0),0)</f>
        <v>36317549.342684343</v>
      </c>
      <c r="R1080" s="25">
        <f t="array" aca="1" ref="R1080" ca="1">INDEX('Lorri 401b'!L:L,MATCH('Retirement Calculator'!A1080,'Lorri 401b'!N:N,0),0)</f>
        <v>24446126.451982044</v>
      </c>
      <c r="S1080" s="25">
        <f t="shared" ca="1" si="1047"/>
        <v>60763675.794666387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6404.7404596389215</v>
      </c>
      <c r="K1081" s="25">
        <f t="shared" si="1044"/>
        <v>16520.094745597391</v>
      </c>
      <c r="L1081" s="25"/>
      <c r="N1081" s="25">
        <f>'Combined Retirement'!$C$18/12</f>
        <v>33932.660666666663</v>
      </c>
      <c r="O1081" s="25">
        <f t="shared" si="1045"/>
        <v>11007.82546143035</v>
      </c>
      <c r="P1081" s="25">
        <f t="shared" si="1046"/>
        <v>22924.835205236312</v>
      </c>
      <c r="Q1081" s="25">
        <f t="array" aca="1" ref="Q1081" ca="1">INDEX('Isaac 401k'!L:L,MATCH('Retirement Calculator'!A1081,'Isaac 401k'!N:N,0),0)</f>
        <v>36462441.038067311</v>
      </c>
      <c r="R1081" s="25">
        <f t="array" aca="1" ref="R1081" ca="1">INDEX('Lorri 401b'!L:L,MATCH('Retirement Calculator'!A1081,'Lorri 401b'!N:N,0),0)</f>
        <v>24531396.383724932</v>
      </c>
      <c r="S1081" s="25">
        <f t="shared" ca="1" si="1047"/>
        <v>60993837.421792239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6404.7404596389215</v>
      </c>
      <c r="K1082" s="25">
        <f t="shared" si="1044"/>
        <v>16520.094745597391</v>
      </c>
      <c r="L1082" s="25"/>
      <c r="N1082" s="25">
        <f>'Combined Retirement'!$C$18/12</f>
        <v>33932.660666666663</v>
      </c>
      <c r="O1082" s="25">
        <f t="shared" si="1045"/>
        <v>11007.82546143035</v>
      </c>
      <c r="P1082" s="25">
        <f t="shared" si="1046"/>
        <v>22924.835205236312</v>
      </c>
      <c r="Q1082" s="25">
        <f t="array" aca="1" ref="Q1082" ca="1">INDEX('Isaac 401k'!L:L,MATCH('Retirement Calculator'!A1082,'Isaac 401k'!N:N,0),0)</f>
        <v>36607936.448847704</v>
      </c>
      <c r="R1082" s="25">
        <f t="array" aca="1" ref="R1082" ca="1">INDEX('Lorri 401b'!L:L,MATCH('Retirement Calculator'!A1082,'Lorri 401b'!N:N,0),0)</f>
        <v>24617021.60685008</v>
      </c>
      <c r="S1082" s="25">
        <f t="shared" ca="1" si="1047"/>
        <v>61224958.055697784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6404.7404596389215</v>
      </c>
      <c r="K1083" s="25">
        <f t="shared" si="1044"/>
        <v>16520.094745597391</v>
      </c>
      <c r="L1083" s="25"/>
      <c r="N1083" s="25">
        <f>'Combined Retirement'!$C$18/12</f>
        <v>33932.660666666663</v>
      </c>
      <c r="O1083" s="25">
        <f t="shared" si="1045"/>
        <v>11007.82546143035</v>
      </c>
      <c r="P1083" s="25">
        <f t="shared" si="1046"/>
        <v>22924.835205236312</v>
      </c>
      <c r="Q1083" s="25">
        <f t="array" aca="1" ref="Q1083" ca="1">INDEX('Isaac 401k'!L:L,MATCH('Retirement Calculator'!A1083,'Isaac 401k'!N:N,0),0)</f>
        <v>36754038.090506352</v>
      </c>
      <c r="R1083" s="25">
        <f t="array" aca="1" ref="R1083" ca="1">INDEX('Lorri 401b'!L:L,MATCH('Retirement Calculator'!A1083,'Lorri 401b'!N:N,0),0)</f>
        <v>24703003.601738252</v>
      </c>
      <c r="S1083" s="25">
        <f t="shared" ca="1" si="1047"/>
        <v>61457041.692244604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6404.7404596389215</v>
      </c>
      <c r="K1084" s="25">
        <f t="shared" si="1044"/>
        <v>16520.094745597391</v>
      </c>
      <c r="L1084" s="25"/>
      <c r="N1084" s="25">
        <f>'Combined Retirement'!$C$18/12</f>
        <v>33932.660666666663</v>
      </c>
      <c r="O1084" s="25">
        <f t="shared" si="1045"/>
        <v>11007.82546143035</v>
      </c>
      <c r="P1084" s="25">
        <f t="shared" si="1046"/>
        <v>22924.835205236312</v>
      </c>
      <c r="Q1084" s="25">
        <f t="array" aca="1" ref="Q1084" ca="1">INDEX('Isaac 401k'!L:L,MATCH('Retirement Calculator'!A1084,'Isaac 401k'!N:N,0),0)</f>
        <v>36900748.489005245</v>
      </c>
      <c r="R1084" s="25">
        <f t="array" aca="1" ref="R1084" ca="1">INDEX('Lorri 401b'!L:L,MATCH('Retirement Calculator'!A1084,'Lorri 401b'!N:N,0),0)</f>
        <v>24789343.854938455</v>
      </c>
      <c r="S1084" s="25">
        <f t="shared" ca="1" si="1047"/>
        <v>61690092.3439437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6404.7404596389215</v>
      </c>
      <c r="K1085" s="25">
        <f t="shared" si="1044"/>
        <v>16520.094745597391</v>
      </c>
      <c r="L1085" s="25"/>
      <c r="N1085" s="25">
        <f>'Combined Retirement'!$C$18/12</f>
        <v>33932.660666666663</v>
      </c>
      <c r="O1085" s="25">
        <f t="shared" si="1045"/>
        <v>11007.82546143035</v>
      </c>
      <c r="P1085" s="25">
        <f t="shared" si="1046"/>
        <v>22924.835205236312</v>
      </c>
      <c r="Q1085" s="25">
        <f t="array" aca="1" ref="Q1085" ca="1">INDEX('Isaac 401k'!L:L,MATCH('Retirement Calculator'!A1085,'Isaac 401k'!N:N,0),0)</f>
        <v>37048070.180831216</v>
      </c>
      <c r="R1085" s="25">
        <f t="array" aca="1" ref="R1085" ca="1">INDEX('Lorri 401b'!L:L,MATCH('Retirement Calculator'!A1085,'Lorri 401b'!N:N,0),0)</f>
        <v>24876043.85919366</v>
      </c>
      <c r="S1085" s="25">
        <f t="shared" ca="1" si="1047"/>
        <v>61924114.040024877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6404.7404596389215</v>
      </c>
      <c r="K1086" s="25">
        <f t="shared" si="1044"/>
        <v>16520.094745597391</v>
      </c>
      <c r="L1086" s="25"/>
      <c r="N1086" s="25">
        <f>'Combined Retirement'!$C$18/12</f>
        <v>33932.660666666663</v>
      </c>
      <c r="O1086" s="25">
        <f t="shared" si="1045"/>
        <v>11007.82546143035</v>
      </c>
      <c r="P1086" s="25">
        <f t="shared" si="1046"/>
        <v>22924.835205236312</v>
      </c>
      <c r="Q1086" s="25">
        <f t="array" aca="1" ref="Q1086" ca="1">INDEX('Isaac 401k'!L:L,MATCH('Retirement Calculator'!A1086,'Isaac 401k'!N:N,0),0)</f>
        <v>37196005.713039793</v>
      </c>
      <c r="R1086" s="25">
        <f t="array" aca="1" ref="R1086" ca="1">INDEX('Lorri 401b'!L:L,MATCH('Retirement Calculator'!A1086,'Lorri 401b'!N:N,0),0)</f>
        <v>24963105.113466594</v>
      </c>
      <c r="S1086" s="25">
        <f t="shared" ca="1" si="1047"/>
        <v>62159110.826506391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6404.7404596389215</v>
      </c>
      <c r="K1087" s="25">
        <f t="shared" si="1044"/>
        <v>16520.094745597391</v>
      </c>
      <c r="L1087" s="25"/>
      <c r="N1087" s="25">
        <f>'Combined Retirement'!$C$18/12</f>
        <v>33932.660666666663</v>
      </c>
      <c r="O1087" s="25">
        <f t="shared" si="1045"/>
        <v>11007.82546143035</v>
      </c>
      <c r="P1087" s="25">
        <f t="shared" si="1046"/>
        <v>22924.835205236312</v>
      </c>
      <c r="Q1087" s="25">
        <f t="array" aca="1" ref="Q1087" ca="1">INDEX('Isaac 401k'!L:L,MATCH('Retirement Calculator'!A1087,'Isaac 401k'!N:N,0),0)</f>
        <v>37344557.643299244</v>
      </c>
      <c r="R1087" s="25">
        <f t="array" aca="1" ref="R1087" ca="1">INDEX('Lorri 401b'!L:L,MATCH('Retirement Calculator'!A1087,'Lorri 401b'!N:N,0),0)</f>
        <v>25050529.122965667</v>
      </c>
      <c r="S1087" s="25">
        <f t="shared" ca="1" si="1047"/>
        <v>62395086.766264915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6404.7404596389215</v>
      </c>
      <c r="K1088" s="25">
        <f t="shared" si="1044"/>
        <v>16520.094745597391</v>
      </c>
      <c r="L1088" s="25"/>
      <c r="N1088" s="25">
        <f>'Combined Retirement'!$C$18/12</f>
        <v>33932.660666666663</v>
      </c>
      <c r="O1088" s="25">
        <f t="shared" si="1045"/>
        <v>11007.82546143035</v>
      </c>
      <c r="P1088" s="25">
        <f t="shared" si="1046"/>
        <v>22924.835205236312</v>
      </c>
      <c r="Q1088" s="25">
        <f t="array" aca="1" ref="Q1088" ca="1">INDEX('Isaac 401k'!L:L,MATCH('Retirement Calculator'!A1088,'Isaac 401k'!N:N,0),0)</f>
        <v>37493728.539934777</v>
      </c>
      <c r="R1088" s="25">
        <f t="array" aca="1" ref="R1088" ca="1">INDEX('Lorri 401b'!L:L,MATCH('Retirement Calculator'!A1088,'Lorri 401b'!N:N,0),0)</f>
        <v>25138317.399170987</v>
      </c>
      <c r="S1088" s="25">
        <f t="shared" ca="1" si="1047"/>
        <v>62632045.939105764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6404.7404596389215</v>
      </c>
      <c r="K1089" s="25">
        <f t="shared" si="1044"/>
        <v>16520.094745597391</v>
      </c>
      <c r="L1089" s="25"/>
      <c r="N1089" s="25">
        <f>'Combined Retirement'!$C$18/12</f>
        <v>33932.660666666663</v>
      </c>
      <c r="O1089" s="25">
        <f t="shared" si="1045"/>
        <v>11007.82546143035</v>
      </c>
      <c r="P1089" s="25">
        <f t="shared" si="1046"/>
        <v>22924.835205236312</v>
      </c>
      <c r="Q1089" s="25">
        <f t="array" aca="1" ref="Q1089" ca="1">INDEX('Isaac 401k'!L:L,MATCH('Retirement Calculator'!A1089,'Isaac 401k'!N:N,0),0)</f>
        <v>37643520.981972955</v>
      </c>
      <c r="R1089" s="25">
        <f t="array" aca="1" ref="R1089" ca="1">INDEX('Lorri 401b'!L:L,MATCH('Retirement Calculator'!A1089,'Lorri 401b'!N:N,0),0)</f>
        <v>25226471.459860496</v>
      </c>
      <c r="S1089" s="25">
        <f t="shared" ca="1" si="1047"/>
        <v>62869992.441833451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6404.7404596389215</v>
      </c>
      <c r="K1090" s="25">
        <f t="shared" si="1044"/>
        <v>16520.094745597391</v>
      </c>
      <c r="L1090" s="25"/>
      <c r="N1090" s="25">
        <f>'Combined Retirement'!$C$18/12</f>
        <v>33932.660666666663</v>
      </c>
      <c r="O1090" s="25">
        <f t="shared" si="1045"/>
        <v>11007.82546143035</v>
      </c>
      <c r="P1090" s="25">
        <f t="shared" si="1046"/>
        <v>22924.835205236312</v>
      </c>
      <c r="Q1090" s="25">
        <f t="array" aca="1" ref="Q1090" ca="1">INDEX('Isaac 401k'!L:L,MATCH('Retirement Calculator'!A1090,'Isaac 401k'!N:N,0),0)</f>
        <v>37793937.559186295</v>
      </c>
      <c r="R1090" s="25">
        <f t="array" aca="1" ref="R1090" ca="1">INDEX('Lorri 401b'!L:L,MATCH('Retirement Calculator'!A1090,'Lorri 401b'!N:N,0),0)</f>
        <v>25314992.829136208</v>
      </c>
      <c r="S1090" s="25">
        <f t="shared" ca="1" si="1047"/>
        <v>63108930.388322502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6404.7404596389215</v>
      </c>
      <c r="K1091" s="25">
        <f t="shared" si="1044"/>
        <v>16520.094745597391</v>
      </c>
      <c r="L1091" s="25"/>
      <c r="N1091" s="25">
        <f>'Combined Retirement'!$C$18/12</f>
        <v>33932.660666666663</v>
      </c>
      <c r="O1091" s="25">
        <f t="shared" si="1045"/>
        <v>11007.82546143035</v>
      </c>
      <c r="P1091" s="25">
        <f t="shared" si="1046"/>
        <v>22924.835205236312</v>
      </c>
      <c r="Q1091" s="25">
        <f t="array" aca="1" ref="Q1091" ca="1">INDEX('Isaac 401k'!L:L,MATCH('Retirement Calculator'!A1091,'Isaac 401k'!N:N,0),0)</f>
        <v>37944980.872138023</v>
      </c>
      <c r="R1091" s="25">
        <f t="array" aca="1" ref="R1091" ca="1">INDEX('Lorri 401b'!L:L,MATCH('Retirement Calculator'!A1091,'Lorri 401b'!N:N,0),0)</f>
        <v>25403883.037450571</v>
      </c>
      <c r="S1091" s="25">
        <f t="shared" ca="1" si="1047"/>
        <v>63348863.90958859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6404.7404596389215</v>
      </c>
      <c r="K1092" s="25">
        <f t="shared" si="1044"/>
        <v>16520.094745597391</v>
      </c>
      <c r="L1092" s="25"/>
      <c r="N1092" s="25">
        <f>'Combined Retirement'!$C$18/12</f>
        <v>33932.660666666663</v>
      </c>
      <c r="O1092" s="25">
        <f t="shared" si="1045"/>
        <v>11007.82546143035</v>
      </c>
      <c r="P1092" s="25">
        <f t="shared" si="1046"/>
        <v>22924.835205236312</v>
      </c>
      <c r="Q1092" s="25">
        <f t="array" aca="1" ref="Q1092" ca="1">INDEX('Isaac 401k'!L:L,MATCH('Retirement Calculator'!A1092,'Isaac 401k'!N:N,0),0)</f>
        <v>38096653.532227047</v>
      </c>
      <c r="R1092" s="25">
        <f t="array" aca="1" ref="R1092" ca="1">INDEX('Lorri 401b'!L:L,MATCH('Retirement Calculator'!A1092,'Lorri 401b'!N:N,0),0)</f>
        <v>25493143.621632908</v>
      </c>
      <c r="S1092" s="25">
        <f t="shared" ca="1" si="1047"/>
        <v>63589797.153859958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6404.7404596389215</v>
      </c>
      <c r="K1093" s="25">
        <f t="shared" si="1044"/>
        <v>16520.094745597391</v>
      </c>
      <c r="L1093" s="25"/>
      <c r="N1093" s="25">
        <f>'Combined Retirement'!$C$18/12</f>
        <v>33932.660666666663</v>
      </c>
      <c r="O1093" s="25">
        <f t="shared" si="1045"/>
        <v>11007.82546143035</v>
      </c>
      <c r="P1093" s="25">
        <f t="shared" si="1046"/>
        <v>22924.835205236312</v>
      </c>
      <c r="Q1093" s="25">
        <f t="array" aca="1" ref="Q1093" ca="1">INDEX('Isaac 401k'!L:L,MATCH('Retirement Calculator'!A1093,'Isaac 401k'!N:N,0),0)</f>
        <v>38248958.161733106</v>
      </c>
      <c r="R1093" s="25">
        <f t="array" aca="1" ref="R1093" ca="1">INDEX('Lorri 401b'!L:L,MATCH('Retirement Calculator'!A1093,'Lorri 401b'!N:N,0),0)</f>
        <v>25582776.124916006</v>
      </c>
      <c r="S1093" s="25">
        <f t="shared" ca="1" si="1047"/>
        <v>63831734.286649108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6404.7404596389215</v>
      </c>
      <c r="K1094" s="25">
        <f t="shared" si="1044"/>
        <v>16520.094745597391</v>
      </c>
      <c r="L1094" s="25"/>
      <c r="N1094" s="25">
        <f>'Combined Retirement'!$C$18/12</f>
        <v>33932.660666666663</v>
      </c>
      <c r="O1094" s="25">
        <f t="shared" si="1045"/>
        <v>11007.82546143035</v>
      </c>
      <c r="P1094" s="25">
        <f t="shared" si="1046"/>
        <v>22924.835205236312</v>
      </c>
      <c r="Q1094" s="25">
        <f t="array" aca="1" ref="Q1094" ca="1">INDEX('Isaac 401k'!L:L,MATCH('Retirement Calculator'!A1094,'Isaac 401k'!N:N,0),0)</f>
        <v>38401897.393862106</v>
      </c>
      <c r="R1094" s="25">
        <f t="array" aca="1" ref="R1094" ca="1">INDEX('Lorri 401b'!L:L,MATCH('Retirement Calculator'!A1094,'Lorri 401b'!N:N,0),0)</f>
        <v>25672782.096962783</v>
      </c>
      <c r="S1094" s="25">
        <f t="shared" ca="1" si="1047"/>
        <v>64074679.490824893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6404.7404596389215</v>
      </c>
      <c r="K1095" s="25">
        <f t="shared" si="1044"/>
        <v>16520.094745597391</v>
      </c>
      <c r="L1095" s="25"/>
      <c r="N1095" s="25">
        <f>'Combined Retirement'!$C$18/12</f>
        <v>33932.660666666663</v>
      </c>
      <c r="O1095" s="25">
        <f t="shared" si="1045"/>
        <v>11007.82546143035</v>
      </c>
      <c r="P1095" s="25">
        <f t="shared" si="1046"/>
        <v>22924.835205236312</v>
      </c>
      <c r="Q1095" s="25">
        <f t="array" aca="1" ref="Q1095" ca="1">INDEX('Isaac 401k'!L:L,MATCH('Retirement Calculator'!A1095,'Isaac 401k'!N:N,0),0)</f>
        <v>38555473.872791648</v>
      </c>
      <c r="R1095" s="25">
        <f t="array" aca="1" ref="R1095" ca="1">INDEX('Lorri 401b'!L:L,MATCH('Retirement Calculator'!A1095,'Lorri 401b'!N:N,0),0)</f>
        <v>25763163.093893088</v>
      </c>
      <c r="S1095" s="25">
        <f t="shared" ca="1" si="1047"/>
        <v>64318636.966684736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6404.7404596389215</v>
      </c>
      <c r="K1096" s="25">
        <f t="shared" si="1044"/>
        <v>16520.094745597391</v>
      </c>
      <c r="L1096" s="25"/>
      <c r="N1096" s="25">
        <f>'Combined Retirement'!$C$18/12</f>
        <v>33932.660666666663</v>
      </c>
      <c r="O1096" s="25">
        <f t="shared" si="1045"/>
        <v>11007.82546143035</v>
      </c>
      <c r="P1096" s="25">
        <f t="shared" si="1046"/>
        <v>22924.835205236312</v>
      </c>
      <c r="Q1096" s="25">
        <f t="array" aca="1" ref="Q1096" ca="1">INDEX('Isaac 401k'!L:L,MATCH('Retirement Calculator'!A1096,'Isaac 401k'!N:N,0),0)</f>
        <v>38709690.25371673</v>
      </c>
      <c r="R1096" s="25">
        <f t="array" aca="1" ref="R1096" ca="1">INDEX('Lorri 401b'!L:L,MATCH('Retirement Calculator'!A1096,'Lorri 401b'!N:N,0),0)</f>
        <v>25853920.678310603</v>
      </c>
      <c r="S1096" s="25">
        <f t="shared" ca="1" si="1047"/>
        <v>64563610.932027332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6404.7404596389215</v>
      </c>
      <c r="K1097" s="25">
        <f t="shared" si="1044"/>
        <v>16520.094745597391</v>
      </c>
      <c r="L1097" s="25"/>
      <c r="N1097" s="25">
        <f>'Combined Retirement'!$C$18/12</f>
        <v>33932.660666666663</v>
      </c>
      <c r="O1097" s="25">
        <f t="shared" si="1045"/>
        <v>11007.82546143035</v>
      </c>
      <c r="P1097" s="25">
        <f t="shared" si="1046"/>
        <v>22924.835205236312</v>
      </c>
      <c r="Q1097" s="25">
        <f t="array" aca="1" ref="Q1097" ca="1">INDEX('Isaac 401k'!L:L,MATCH('Retirement Calculator'!A1097,'Isaac 401k'!N:N,0),0)</f>
        <v>38864549.202895664</v>
      </c>
      <c r="R1097" s="25">
        <f t="array" aca="1" ref="R1097" ca="1">INDEX('Lorri 401b'!L:L,MATCH('Retirement Calculator'!A1097,'Lorri 401b'!N:N,0),0)</f>
        <v>25945056.419329859</v>
      </c>
      <c r="S1097" s="25">
        <f t="shared" ca="1" si="1047"/>
        <v>64809605.622225523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6404.7404596389215</v>
      </c>
      <c r="K1098" s="25">
        <f t="shared" si="1044"/>
        <v>16520.094745597391</v>
      </c>
      <c r="L1098" s="25"/>
      <c r="N1098" s="25">
        <f>'Combined Retirement'!$C$18/12</f>
        <v>33932.660666666663</v>
      </c>
      <c r="O1098" s="25">
        <f t="shared" si="1045"/>
        <v>11007.82546143035</v>
      </c>
      <c r="P1098" s="25">
        <f t="shared" si="1046"/>
        <v>22924.835205236312</v>
      </c>
      <c r="Q1098" s="25">
        <f t="array" aca="1" ref="Q1098" ca="1">INDEX('Isaac 401k'!L:L,MATCH('Retirement Calculator'!A1098,'Isaac 401k'!N:N,0),0)</f>
        <v>39020053.397696175</v>
      </c>
      <c r="R1098" s="25">
        <f t="array" aca="1" ref="R1098" ca="1">INDEX('Lorri 401b'!L:L,MATCH('Retirement Calculator'!A1098,'Lorri 401b'!N:N,0),0)</f>
        <v>26036571.89260336</v>
      </c>
      <c r="S1098" s="25">
        <f t="shared" ca="1" si="1047"/>
        <v>65056625.290299535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6404.7404596389215</v>
      </c>
      <c r="K1099" s="25">
        <f t="shared" si="1044"/>
        <v>16520.094745597391</v>
      </c>
      <c r="L1099" s="25"/>
      <c r="N1099" s="25">
        <f>'Combined Retirement'!$C$18/12</f>
        <v>33932.660666666663</v>
      </c>
      <c r="O1099" s="25">
        <f t="shared" si="1045"/>
        <v>11007.82546143035</v>
      </c>
      <c r="P1099" s="25">
        <f t="shared" si="1046"/>
        <v>22924.835205236312</v>
      </c>
      <c r="Q1099" s="25">
        <f t="array" aca="1" ref="Q1099" ca="1">INDEX('Isaac 401k'!L:L,MATCH('Retirement Calculator'!A1099,'Isaac 401k'!N:N,0),0)</f>
        <v>39176205.526641689</v>
      </c>
      <c r="R1099" s="25">
        <f t="array" aca="1" ref="R1099" ca="1">INDEX('Lorri 401b'!L:L,MATCH('Retirement Calculator'!A1099,'Lorri 401b'!N:N,0),0)</f>
        <v>26128468.680348836</v>
      </c>
      <c r="S1099" s="25">
        <f t="shared" ca="1" si="1047"/>
        <v>65304674.206990525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6404.7404596389215</v>
      </c>
      <c r="K1100" s="25">
        <f t="shared" si="1044"/>
        <v>16520.094745597391</v>
      </c>
      <c r="L1100" s="25"/>
      <c r="N1100" s="25">
        <f>'Combined Retirement'!$C$18/12</f>
        <v>33932.660666666663</v>
      </c>
      <c r="O1100" s="25">
        <f t="shared" si="1045"/>
        <v>11007.82546143035</v>
      </c>
      <c r="P1100" s="25">
        <f t="shared" si="1046"/>
        <v>22924.835205236312</v>
      </c>
      <c r="Q1100" s="25">
        <f t="array" aca="1" ref="Q1100" ca="1">INDEX('Isaac 401k'!L:L,MATCH('Retirement Calculator'!A1100,'Isaac 401k'!N:N,0),0)</f>
        <v>39333008.289457813</v>
      </c>
      <c r="R1100" s="25">
        <f t="array" aca="1" ref="R1100" ca="1">INDEX('Lorri 401b'!L:L,MATCH('Retirement Calculator'!A1100,'Lorri 401b'!N:N,0),0)</f>
        <v>26220748.371376585</v>
      </c>
      <c r="S1100" s="25">
        <f t="shared" ca="1" si="1047"/>
        <v>65553756.660834402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6404.7404596389215</v>
      </c>
      <c r="K1101" s="25">
        <f t="shared" si="1044"/>
        <v>16520.094745597391</v>
      </c>
      <c r="L1101" s="25"/>
      <c r="N1101" s="25">
        <f>'Combined Retirement'!$C$18/12</f>
        <v>33932.660666666663</v>
      </c>
      <c r="O1101" s="25">
        <f t="shared" si="1045"/>
        <v>11007.82546143035</v>
      </c>
      <c r="P1101" s="25">
        <f t="shared" si="1046"/>
        <v>22924.835205236312</v>
      </c>
      <c r="Q1101" s="25">
        <f t="array" aca="1" ref="Q1101" ca="1">INDEX('Isaac 401k'!L:L,MATCH('Retirement Calculator'!A1101,'Isaac 401k'!N:N,0),0)</f>
        <v>39490464.397119001</v>
      </c>
      <c r="R1101" s="25">
        <f t="array" aca="1" ref="R1101" ca="1">INDEX('Lorri 401b'!L:L,MATCH('Retirement Calculator'!A1101,'Lorri 401b'!N:N,0),0)</f>
        <v>26313412.561116949</v>
      </c>
      <c r="S1101" s="25">
        <f t="shared" ca="1" si="1047"/>
        <v>65803876.958235949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6404.7404596389215</v>
      </c>
      <c r="K1102" s="25">
        <f t="shared" si="1044"/>
        <v>16520.094745597391</v>
      </c>
      <c r="L1102" s="25"/>
      <c r="N1102" s="25">
        <f>'Combined Retirement'!$C$18/12</f>
        <v>33932.660666666663</v>
      </c>
      <c r="O1102" s="25">
        <f t="shared" si="1045"/>
        <v>11007.82546143035</v>
      </c>
      <c r="P1102" s="25">
        <f t="shared" si="1046"/>
        <v>22924.835205236312</v>
      </c>
      <c r="Q1102" s="25">
        <f t="array" aca="1" ref="Q1102" ca="1">INDEX('Isaac 401k'!L:L,MATCH('Retirement Calculator'!A1102,'Isaac 401k'!N:N,0),0)</f>
        <v>39648576.571895443</v>
      </c>
      <c r="R1102" s="25">
        <f t="array" aca="1" ref="R1102" ca="1">INDEX('Lorri 401b'!L:L,MATCH('Retirement Calculator'!A1102,'Lorri 401b'!N:N,0),0)</f>
        <v>26406462.851647899</v>
      </c>
      <c r="S1102" s="25">
        <f t="shared" ca="1" si="1047"/>
        <v>66055039.423543341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6404.7404596389215</v>
      </c>
      <c r="K1103" s="25">
        <f t="shared" si="1044"/>
        <v>16520.094745597391</v>
      </c>
      <c r="L1103" s="25"/>
      <c r="N1103" s="25">
        <f>'Combined Retirement'!$C$18/12</f>
        <v>33932.660666666663</v>
      </c>
      <c r="O1103" s="25">
        <f t="shared" si="1045"/>
        <v>11007.82546143035</v>
      </c>
      <c r="P1103" s="25">
        <f t="shared" si="1046"/>
        <v>22924.835205236312</v>
      </c>
      <c r="Q1103" s="25">
        <f t="array" aca="1" ref="Q1103" ca="1">INDEX('Isaac 401k'!L:L,MATCH('Retirement Calculator'!A1103,'Isaac 401k'!N:N,0),0)</f>
        <v>39807347.547400124</v>
      </c>
      <c r="R1103" s="25">
        <f t="array" aca="1" ref="R1103" ca="1">INDEX('Lorri 401b'!L:L,MATCH('Retirement Calculator'!A1103,'Lorri 401b'!N:N,0),0)</f>
        <v>26499900.851722725</v>
      </c>
      <c r="S1103" s="25">
        <f t="shared" ca="1" si="1047"/>
        <v>66307248.399122849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6404.7404596389215</v>
      </c>
      <c r="K1104" s="25">
        <f t="shared" si="1044"/>
        <v>16520.094745597391</v>
      </c>
      <c r="L1104" s="25"/>
      <c r="N1104" s="25">
        <f>'Combined Retirement'!$C$18/12</f>
        <v>33932.660666666663</v>
      </c>
      <c r="O1104" s="25">
        <f t="shared" si="1045"/>
        <v>11007.82546143035</v>
      </c>
      <c r="P1104" s="25">
        <f t="shared" si="1046"/>
        <v>22924.835205236312</v>
      </c>
      <c r="Q1104" s="25">
        <f t="array" aca="1" ref="Q1104" ca="1">INDEX('Isaac 401k'!L:L,MATCH('Retirement Calculator'!A1104,'Isaac 401k'!N:N,0),0)</f>
        <v>39966780.068636075</v>
      </c>
      <c r="R1104" s="25">
        <f t="array" aca="1" ref="R1104" ca="1">INDEX('Lorri 401b'!L:L,MATCH('Retirement Calculator'!A1104,'Lorri 401b'!N:N,0),0)</f>
        <v>26593728.176797863</v>
      </c>
      <c r="S1104" s="25">
        <f t="shared" ca="1" si="1047"/>
        <v>66560508.245433941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6404.7404596389215</v>
      </c>
      <c r="K1105" s="25">
        <f t="shared" si="1044"/>
        <v>16520.094745597391</v>
      </c>
      <c r="L1105" s="25"/>
      <c r="N1105" s="25">
        <f>'Combined Retirement'!$C$18/12</f>
        <v>33932.660666666663</v>
      </c>
      <c r="O1105" s="25">
        <f t="shared" si="1045"/>
        <v>11007.82546143035</v>
      </c>
      <c r="P1105" s="25">
        <f t="shared" si="1046"/>
        <v>22924.835205236312</v>
      </c>
      <c r="Q1105" s="25">
        <f t="array" aca="1" ref="Q1105" ca="1">INDEX('Isaac 401k'!L:L,MATCH('Retirement Calculator'!A1105,'Isaac 401k'!N:N,0),0)</f>
        <v>40126876.892043844</v>
      </c>
      <c r="R1105" s="25">
        <f t="array" aca="1" ref="R1105" ca="1">INDEX('Lorri 401b'!L:L,MATCH('Retirement Calculator'!A1105,'Lorri 401b'!N:N,0),0)</f>
        <v>26687946.449060816</v>
      </c>
      <c r="S1105" s="25">
        <f t="shared" ca="1" si="1047"/>
        <v>66814823.341104656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6404.7404596389215</v>
      </c>
      <c r="K1106" s="25">
        <f t="shared" si="1044"/>
        <v>16520.094745597391</v>
      </c>
      <c r="L1106" s="25"/>
      <c r="N1106" s="25">
        <f>'Combined Retirement'!$C$18/12</f>
        <v>33932.660666666663</v>
      </c>
      <c r="O1106" s="25">
        <f t="shared" si="1045"/>
        <v>11007.82546143035</v>
      </c>
      <c r="P1106" s="25">
        <f t="shared" si="1046"/>
        <v>22924.835205236312</v>
      </c>
      <c r="Q1106" s="25">
        <f t="array" aca="1" ref="Q1106" ca="1">INDEX('Isaac 401k'!L:L,MATCH('Retirement Calculator'!A1106,'Isaac 401k'!N:N,0),0)</f>
        <v>40287640.785549141</v>
      </c>
      <c r="R1106" s="25">
        <f t="array" aca="1" ref="R1106" ca="1">INDEX('Lorri 401b'!L:L,MATCH('Retirement Calculator'!A1106,'Lorri 401b'!N:N,0),0)</f>
        <v>26782557.297458198</v>
      </c>
      <c r="S1106" s="25">
        <f t="shared" ca="1" si="1047"/>
        <v>67070198.083007336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6404.7404596389215</v>
      </c>
      <c r="K1107" s="25">
        <f t="shared" si="1044"/>
        <v>16520.094745597391</v>
      </c>
      <c r="L1107" s="25"/>
      <c r="N1107" s="25">
        <f>'Combined Retirement'!$C$18/12</f>
        <v>33932.660666666663</v>
      </c>
      <c r="O1107" s="25">
        <f t="shared" si="1045"/>
        <v>11007.82546143035</v>
      </c>
      <c r="P1107" s="25">
        <f t="shared" si="1046"/>
        <v>22924.835205236312</v>
      </c>
      <c r="Q1107" s="25">
        <f t="array" aca="1" ref="Q1107" ca="1">INDEX('Isaac 401k'!L:L,MATCH('Retirement Calculator'!A1107,'Isaac 401k'!N:N,0),0)</f>
        <v>40449074.528610714</v>
      </c>
      <c r="R1107" s="25">
        <f t="array" aca="1" ref="R1107" ca="1">INDEX('Lorri 401b'!L:L,MATCH('Retirement Calculator'!A1107,'Lorri 401b'!N:N,0),0)</f>
        <v>26877562.357723903</v>
      </c>
      <c r="S1107" s="25">
        <f t="shared" ca="1" si="1047"/>
        <v>67326636.886334613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6404.7404596389215</v>
      </c>
      <c r="K1108" s="25">
        <f t="shared" si="1044"/>
        <v>16520.094745597391</v>
      </c>
      <c r="L1108" s="25"/>
      <c r="N1108" s="25">
        <f>'Combined Retirement'!$C$18/12</f>
        <v>33932.660666666663</v>
      </c>
      <c r="O1108" s="25">
        <f t="shared" si="1045"/>
        <v>11007.82546143035</v>
      </c>
      <c r="P1108" s="25">
        <f t="shared" si="1046"/>
        <v>22924.835205236312</v>
      </c>
      <c r="Q1108" s="25">
        <f t="array" aca="1" ref="Q1108" ca="1">INDEX('Isaac 401k'!L:L,MATCH('Retirement Calculator'!A1108,'Isaac 401k'!N:N,0),0)</f>
        <v>40611180.91226837</v>
      </c>
      <c r="R1108" s="25">
        <f t="array" aca="1" ref="R1108" ca="1">INDEX('Lorri 401b'!L:L,MATCH('Retirement Calculator'!A1108,'Lorri 401b'!N:N,0),0)</f>
        <v>26972963.272407379</v>
      </c>
      <c r="S1108" s="25">
        <f t="shared" ca="1" si="1047"/>
        <v>67584144.184675753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6404.7404596389215</v>
      </c>
      <c r="K1109" s="25">
        <f t="shared" si="1044"/>
        <v>16520.094745597391</v>
      </c>
      <c r="L1109" s="25"/>
      <c r="N1109" s="25">
        <f>'Combined Retirement'!$C$18/12</f>
        <v>33932.660666666663</v>
      </c>
      <c r="O1109" s="25">
        <f t="shared" si="1045"/>
        <v>11007.82546143035</v>
      </c>
      <c r="P1109" s="25">
        <f t="shared" si="1046"/>
        <v>22924.835205236312</v>
      </c>
      <c r="Q1109" s="25">
        <f t="array" aca="1" ref="Q1109" ca="1">INDEX('Isaac 401k'!L:L,MATCH('Retirement Calculator'!A1109,'Isaac 401k'!N:N,0),0)</f>
        <v>40773962.739191271</v>
      </c>
      <c r="R1109" s="25">
        <f t="array" aca="1" ref="R1109" ca="1">INDEX('Lorri 401b'!L:L,MATCH('Retirement Calculator'!A1109,'Lorri 401b'!N:N,0),0)</f>
        <v>27068761.690902039</v>
      </c>
      <c r="S1109" s="25">
        <f t="shared" ca="1" si="1047"/>
        <v>67842724.430093318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6404.7404596389215</v>
      </c>
      <c r="K1110" s="25">
        <f t="shared" si="1044"/>
        <v>16520.094745597391</v>
      </c>
      <c r="L1110" s="25"/>
      <c r="N1110" s="25">
        <f>'Combined Retirement'!$C$18/12</f>
        <v>33932.660666666663</v>
      </c>
      <c r="O1110" s="25">
        <f t="shared" si="1045"/>
        <v>11007.82546143035</v>
      </c>
      <c r="P1110" s="25">
        <f t="shared" si="1046"/>
        <v>22924.835205236312</v>
      </c>
      <c r="Q1110" s="25">
        <f t="array" aca="1" ref="Q1110" ca="1">INDEX('Isaac 401k'!L:L,MATCH('Retirement Calculator'!A1110,'Isaac 401k'!N:N,0),0)</f>
        <v>40937422.823726349</v>
      </c>
      <c r="R1110" s="25">
        <f t="array" aca="1" ref="R1110" ca="1">INDEX('Lorri 401b'!L:L,MATCH('Retirement Calculator'!A1110,'Lorri 401b'!N:N,0),0)</f>
        <v>27164959.269473758</v>
      </c>
      <c r="S1110" s="25">
        <f t="shared" ca="1" si="1047"/>
        <v>68102382.093200102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6404.7404596389215</v>
      </c>
      <c r="K1111" s="25">
        <f t="shared" si="1044"/>
        <v>16520.094745597391</v>
      </c>
      <c r="L1111" s="25"/>
      <c r="N1111" s="25">
        <f>'Combined Retirement'!$C$18/12</f>
        <v>33932.660666666663</v>
      </c>
      <c r="O1111" s="25">
        <f t="shared" si="1045"/>
        <v>11007.82546143035</v>
      </c>
      <c r="P1111" s="25">
        <f t="shared" si="1046"/>
        <v>22924.835205236312</v>
      </c>
      <c r="Q1111" s="25">
        <f t="array" aca="1" ref="Q1111" ca="1">INDEX('Isaac 401k'!L:L,MATCH('Retirement Calculator'!A1111,'Isaac 401k'!N:N,0),0)</f>
        <v>41101563.991946988</v>
      </c>
      <c r="R1111" s="25">
        <f t="array" aca="1" ref="R1111" ca="1">INDEX('Lorri 401b'!L:L,MATCH('Retirement Calculator'!A1111,'Lorri 401b'!N:N,0),0)</f>
        <v>27261557.671289526</v>
      </c>
      <c r="S1111" s="25">
        <f t="shared" ca="1" si="1047"/>
        <v>68363121.663236514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6404.7404596389215</v>
      </c>
      <c r="K1112" s="25">
        <f t="shared" si="1044"/>
        <v>16520.094745597391</v>
      </c>
      <c r="L1112" s="25"/>
      <c r="N1112" s="25">
        <f>'Combined Retirement'!$C$18/12</f>
        <v>33932.660666666663</v>
      </c>
      <c r="O1112" s="25">
        <f t="shared" si="1045"/>
        <v>11007.82546143035</v>
      </c>
      <c r="P1112" s="25">
        <f t="shared" si="1046"/>
        <v>22924.835205236312</v>
      </c>
      <c r="Q1112" s="25">
        <f t="array" aca="1" ref="Q1112" ca="1">INDEX('Isaac 401k'!L:L,MATCH('Retirement Calculator'!A1112,'Isaac 401k'!N:N,0),0)</f>
        <v>41266389.081701882</v>
      </c>
      <c r="R1112" s="25">
        <f t="array" aca="1" ref="R1112" ca="1">INDEX('Lorri 401b'!L:L,MATCH('Retirement Calculator'!A1112,'Lorri 401b'!N:N,0),0)</f>
        <v>27358558.566446193</v>
      </c>
      <c r="S1112" s="25">
        <f t="shared" ca="1" si="1047"/>
        <v>68624947.648148075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6404.7404596389215</v>
      </c>
      <c r="K1113" s="25">
        <f t="shared" si="1044"/>
        <v>16520.094745597391</v>
      </c>
      <c r="L1113" s="25"/>
      <c r="N1113" s="25">
        <f>'Combined Retirement'!$C$18/12</f>
        <v>33932.660666666663</v>
      </c>
      <c r="O1113" s="25">
        <f t="shared" si="1045"/>
        <v>11007.82546143035</v>
      </c>
      <c r="P1113" s="25">
        <f t="shared" si="1046"/>
        <v>22924.835205236312</v>
      </c>
      <c r="Q1113" s="25">
        <f t="array" aca="1" ref="Q1113" ca="1">INDEX('Isaac 401k'!L:L,MATCH('Retirement Calculator'!A1113,'Isaac 401k'!N:N,0),0)</f>
        <v>41431900.942664087</v>
      </c>
      <c r="R1113" s="25">
        <f t="array" aca="1" ref="R1113" ca="1">INDEX('Lorri 401b'!L:L,MATCH('Retirement Calculator'!A1113,'Lorri 401b'!N:N,0),0)</f>
        <v>27455963.631999347</v>
      </c>
      <c r="S1113" s="25">
        <f t="shared" ca="1" si="1047"/>
        <v>68887864.57466343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6404.7404596389215</v>
      </c>
      <c r="K1114" s="25">
        <f t="shared" si="1044"/>
        <v>16520.094745597391</v>
      </c>
      <c r="L1114" s="25"/>
      <c r="N1114" s="25">
        <f>'Combined Retirement'!$C$18/12</f>
        <v>33932.660666666663</v>
      </c>
      <c r="O1114" s="25">
        <f t="shared" si="1045"/>
        <v>11007.82546143035</v>
      </c>
      <c r="P1114" s="25">
        <f t="shared" si="1046"/>
        <v>22924.835205236312</v>
      </c>
      <c r="Q1114" s="25">
        <f t="array" aca="1" ref="Q1114" ca="1">INDEX('Isaac 401k'!L:L,MATCH('Retirement Calculator'!A1114,'Isaac 401k'!N:N,0),0)</f>
        <v>41598102.436380304</v>
      </c>
      <c r="R1114" s="25">
        <f t="array" aca="1" ref="R1114" ca="1">INDEX('Lorri 401b'!L:L,MATCH('Retirement Calculator'!A1114,'Lorri 401b'!N:N,0),0)</f>
        <v>27553774.551992305</v>
      </c>
      <c r="S1114" s="25">
        <f t="shared" ca="1" si="1047"/>
        <v>69151876.988372609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6404.7404596389215</v>
      </c>
      <c r="K1115" s="25">
        <f t="shared" si="1044"/>
        <v>16520.094745597391</v>
      </c>
      <c r="L1115" s="25"/>
      <c r="N1115" s="25">
        <f>'Combined Retirement'!$C$18/12</f>
        <v>33932.660666666663</v>
      </c>
      <c r="O1115" s="25">
        <f t="shared" si="1045"/>
        <v>11007.82546143035</v>
      </c>
      <c r="P1115" s="25">
        <f t="shared" si="1046"/>
        <v>22924.835205236312</v>
      </c>
      <c r="Q1115" s="25">
        <f t="array" aca="1" ref="Q1115" ca="1">INDEX('Isaac 401k'!L:L,MATCH('Retirement Calculator'!A1115,'Isaac 401k'!N:N,0),0)</f>
        <v>41764996.436320335</v>
      </c>
      <c r="R1115" s="25">
        <f t="array" aca="1" ref="R1115" ca="1">INDEX('Lorri 401b'!L:L,MATCH('Retirement Calculator'!A1115,'Lorri 401b'!N:N,0),0)</f>
        <v>27651993.017485235</v>
      </c>
      <c r="S1115" s="25">
        <f t="shared" ca="1" si="1047"/>
        <v>69416989.453805566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6404.7404596389215</v>
      </c>
      <c r="K1116" s="25">
        <f t="shared" si="1044"/>
        <v>16520.094745597391</v>
      </c>
      <c r="L1116" s="25"/>
      <c r="N1116" s="25">
        <f>'Combined Retirement'!$C$18/12</f>
        <v>33932.660666666663</v>
      </c>
      <c r="O1116" s="25">
        <f t="shared" si="1045"/>
        <v>11007.82546143035</v>
      </c>
      <c r="P1116" s="25">
        <f t="shared" si="1046"/>
        <v>22924.835205236312</v>
      </c>
      <c r="Q1116" s="25">
        <f t="array" aca="1" ref="Q1116" ca="1">INDEX('Isaac 401k'!L:L,MATCH('Retirement Calculator'!A1116,'Isaac 401k'!N:N,0),0)</f>
        <v>41932585.827926785</v>
      </c>
      <c r="R1116" s="25">
        <f t="array" aca="1" ref="R1116" ca="1">INDEX('Lorri 401b'!L:L,MATCH('Retirement Calculator'!A1116,'Lorri 401b'!N:N,0),0)</f>
        <v>27750620.726584386</v>
      </c>
      <c r="S1116" s="25">
        <f t="shared" ca="1" si="1047"/>
        <v>69683206.554511175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6404.7404596389215</v>
      </c>
      <c r="K1117" s="25">
        <f t="shared" si="1044"/>
        <v>16520.094745597391</v>
      </c>
      <c r="L1117" s="25"/>
      <c r="N1117" s="25">
        <f>'Combined Retirement'!$C$18/12</f>
        <v>33932.660666666663</v>
      </c>
      <c r="O1117" s="25">
        <f t="shared" si="1045"/>
        <v>11007.82546143035</v>
      </c>
      <c r="P1117" s="25">
        <f t="shared" si="1046"/>
        <v>22924.835205236312</v>
      </c>
      <c r="Q1117" s="25">
        <f t="array" aca="1" ref="Q1117" ca="1">INDEX('Isaac 401k'!L:L,MATCH('Retirement Calculator'!A1117,'Isaac 401k'!N:N,0),0)</f>
        <v>42100873.508664928</v>
      </c>
      <c r="R1117" s="25">
        <f t="array" aca="1" ref="R1117" ca="1">INDEX('Lorri 401b'!L:L,MATCH('Retirement Calculator'!A1117,'Lorri 401b'!N:N,0),0)</f>
        <v>27849659.38447145</v>
      </c>
      <c r="S1117" s="25">
        <f t="shared" ca="1" si="1047"/>
        <v>69950532.893136382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6404.7404596389215</v>
      </c>
      <c r="K1118" s="25">
        <f t="shared" si="1044"/>
        <v>16520.094745597391</v>
      </c>
      <c r="L1118" s="25"/>
      <c r="N1118" s="25">
        <f>'Combined Retirement'!$C$18/12</f>
        <v>33932.660666666663</v>
      </c>
      <c r="O1118" s="25">
        <f t="shared" si="1045"/>
        <v>11007.82546143035</v>
      </c>
      <c r="P1118" s="25">
        <f t="shared" si="1046"/>
        <v>22924.835205236312</v>
      </c>
      <c r="Q1118" s="25">
        <f t="array" aca="1" ref="Q1118" ca="1">INDEX('Isaac 401k'!L:L,MATCH('Retirement Calculator'!A1118,'Isaac 401k'!N:N,0),0)</f>
        <v>42269862.388072811</v>
      </c>
      <c r="R1118" s="25">
        <f t="array" aca="1" ref="R1118" ca="1">INDEX('Lorri 401b'!L:L,MATCH('Retirement Calculator'!A1118,'Lorri 401b'!N:N,0),0)</f>
        <v>27949110.703433041</v>
      </c>
      <c r="S1118" s="25">
        <f t="shared" ca="1" si="1047"/>
        <v>70218973.091505855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6404.7404596389215</v>
      </c>
      <c r="K1119" s="25">
        <f t="shared" si="1044"/>
        <v>16520.094745597391</v>
      </c>
      <c r="L1119" s="25"/>
      <c r="N1119" s="25">
        <f>'Combined Retirement'!$C$18/12</f>
        <v>33932.660666666663</v>
      </c>
      <c r="O1119" s="25">
        <f t="shared" si="1045"/>
        <v>11007.82546143035</v>
      </c>
      <c r="P1119" s="25">
        <f t="shared" si="1046"/>
        <v>22924.835205236312</v>
      </c>
      <c r="Q1119" s="25">
        <f t="array" aca="1" ref="Q1119" ca="1">INDEX('Isaac 401k'!L:L,MATCH('Retirement Calculator'!A1119,'Isaac 401k'!N:N,0),0)</f>
        <v>42439555.387811564</v>
      </c>
      <c r="R1119" s="25">
        <f t="array" aca="1" ref="R1119" ca="1">INDEX('Lorri 401b'!L:L,MATCH('Retirement Calculator'!A1119,'Lorri 401b'!N:N,0),0)</f>
        <v>28048976.402890306</v>
      </c>
      <c r="S1119" s="25">
        <f t="shared" ca="1" si="1047"/>
        <v>70488531.790701866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6404.7404596389215</v>
      </c>
      <c r="K1120" s="25">
        <f t="shared" si="1044"/>
        <v>16520.094745597391</v>
      </c>
      <c r="L1120" s="25"/>
      <c r="N1120" s="25">
        <f>'Combined Retirement'!$C$18/12</f>
        <v>33932.660666666663</v>
      </c>
      <c r="O1120" s="25">
        <f t="shared" si="1045"/>
        <v>11007.82546143035</v>
      </c>
      <c r="P1120" s="25">
        <f t="shared" si="1046"/>
        <v>22924.835205236312</v>
      </c>
      <c r="Q1120" s="25">
        <f t="array" aca="1" ref="Q1120" ca="1">INDEX('Isaac 401k'!L:L,MATCH('Retirement Calculator'!A1120,'Isaac 401k'!N:N,0),0)</f>
        <v>42609955.441715896</v>
      </c>
      <c r="R1120" s="25">
        <f t="array" aca="1" ref="R1120" ca="1">INDEX('Lorri 401b'!L:L,MATCH('Retirement Calculator'!A1120,'Lorri 401b'!N:N,0),0)</f>
        <v>28149258.209428642</v>
      </c>
      <c r="S1120" s="25">
        <f t="shared" ca="1" si="1047"/>
        <v>70759213.651144534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6404.7404596389215</v>
      </c>
      <c r="K1121" s="25">
        <f t="shared" si="1044"/>
        <v>16520.094745597391</v>
      </c>
      <c r="L1121" s="25"/>
      <c r="N1121" s="25">
        <f>'Combined Retirement'!$C$18/12</f>
        <v>33932.660666666663</v>
      </c>
      <c r="O1121" s="25">
        <f t="shared" si="1045"/>
        <v>11007.82546143035</v>
      </c>
      <c r="P1121" s="25">
        <f t="shared" si="1046"/>
        <v>22924.835205236312</v>
      </c>
      <c r="Q1121" s="25">
        <f t="array" aca="1" ref="Q1121" ca="1">INDEX('Isaac 401k'!L:L,MATCH('Retirement Calculator'!A1121,'Isaac 401k'!N:N,0),0)</f>
        <v>42781065.495844826</v>
      </c>
      <c r="R1121" s="25">
        <f t="array" aca="1" ref="R1121" ca="1">INDEX('Lorri 401b'!L:L,MATCH('Retirement Calculator'!A1121,'Lorri 401b'!N:N,0),0)</f>
        <v>28249957.856827557</v>
      </c>
      <c r="S1121" s="25">
        <f t="shared" ca="1" si="1047"/>
        <v>71031023.352672383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6404.7404596389215</v>
      </c>
      <c r="K1122" s="25">
        <f t="shared" si="1044"/>
        <v>16520.094745597391</v>
      </c>
      <c r="L1122" s="25"/>
      <c r="N1122" s="25">
        <f>'Combined Retirement'!$C$18/12</f>
        <v>33932.660666666663</v>
      </c>
      <c r="O1122" s="25">
        <f t="shared" si="1045"/>
        <v>11007.82546143035</v>
      </c>
      <c r="P1122" s="25">
        <f t="shared" si="1046"/>
        <v>22924.835205236312</v>
      </c>
      <c r="Q1122" s="25">
        <f t="array" aca="1" ref="Q1122" ca="1">INDEX('Isaac 401k'!L:L,MATCH('Retirement Calculator'!A1122,'Isaac 401k'!N:N,0),0)</f>
        <v>42952888.508532628</v>
      </c>
      <c r="R1122" s="25">
        <f t="array" aca="1" ref="R1122" ca="1">INDEX('Lorri 401b'!L:L,MATCH('Retirement Calculator'!A1122,'Lorri 401b'!N:N,0),0)</f>
        <v>28351077.086090632</v>
      </c>
      <c r="S1122" s="25">
        <f t="shared" ca="1" si="1047"/>
        <v>71303965.594623268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6404.7404596389215</v>
      </c>
      <c r="K1123" s="25">
        <f t="shared" si="1044"/>
        <v>16520.094745597391</v>
      </c>
      <c r="L1123" s="25"/>
      <c r="N1123" s="25">
        <f>'Combined Retirement'!$C$18/12</f>
        <v>33932.660666666663</v>
      </c>
      <c r="O1123" s="25">
        <f t="shared" si="1045"/>
        <v>11007.82546143035</v>
      </c>
      <c r="P1123" s="25">
        <f t="shared" si="1046"/>
        <v>22924.835205236312</v>
      </c>
      <c r="Q1123" s="25">
        <f t="array" aca="1" ref="Q1123" ca="1">INDEX('Isaac 401k'!L:L,MATCH('Retirement Calculator'!A1123,'Isaac 401k'!N:N,0),0)</f>
        <v>43125427.45043996</v>
      </c>
      <c r="R1123" s="25">
        <f t="array" aca="1" ref="R1123" ca="1">INDEX('Lorri 401b'!L:L,MATCH('Retirement Calculator'!A1123,'Lorri 401b'!N:N,0),0)</f>
        <v>28452617.645475637</v>
      </c>
      <c r="S1123" s="25">
        <f t="shared" ca="1" si="1047"/>
        <v>71578045.095915601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6404.7404596389215</v>
      </c>
      <c r="K1124" s="25">
        <f t="shared" si="1044"/>
        <v>16520.094745597391</v>
      </c>
      <c r="L1124" s="25"/>
      <c r="N1124" s="25">
        <f>'Combined Retirement'!$C$18/12</f>
        <v>33932.660666666663</v>
      </c>
      <c r="O1124" s="25">
        <f t="shared" si="1045"/>
        <v>11007.82546143035</v>
      </c>
      <c r="P1124" s="25">
        <f t="shared" si="1046"/>
        <v>22924.835205236312</v>
      </c>
      <c r="Q1124" s="25">
        <f t="array" aca="1" ref="Q1124" ca="1">INDEX('Isaac 401k'!L:L,MATCH('Retirement Calculator'!A1124,'Isaac 401k'!N:N,0),0)</f>
        <v>43298685.304605246</v>
      </c>
      <c r="R1124" s="25">
        <f t="array" aca="1" ref="R1124" ca="1">INDEX('Lorri 401b'!L:L,MATCH('Retirement Calculator'!A1124,'Lorri 401b'!N:N,0),0)</f>
        <v>28554581.290524747</v>
      </c>
      <c r="S1124" s="25">
        <f t="shared" ca="1" si="1047"/>
        <v>71853266.595129997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6404.7404596389215</v>
      </c>
      <c r="K1125" s="25">
        <f t="shared" si="1044"/>
        <v>16520.094745597391</v>
      </c>
      <c r="L1125" s="25"/>
      <c r="N1125" s="25">
        <f>'Combined Retirement'!$C$18/12</f>
        <v>33932.660666666663</v>
      </c>
      <c r="O1125" s="25">
        <f t="shared" si="1045"/>
        <v>11007.82546143035</v>
      </c>
      <c r="P1125" s="25">
        <f t="shared" si="1046"/>
        <v>22924.835205236312</v>
      </c>
      <c r="Q1125" s="25">
        <f t="array" aca="1" ref="Q1125" ca="1">INDEX('Isaac 401k'!L:L,MATCH('Retirement Calculator'!A1125,'Isaac 401k'!N:N,0),0)</f>
        <v>43472665.066496216</v>
      </c>
      <c r="R1125" s="25">
        <f t="array" aca="1" ref="R1125" ca="1">INDEX('Lorri 401b'!L:L,MATCH('Retirement Calculator'!A1125,'Lorri 401b'!N:N,0),0)</f>
        <v>28656969.784094896</v>
      </c>
      <c r="S1125" s="25">
        <f t="shared" ca="1" si="1047"/>
        <v>72129634.850591108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6404.7404596389215</v>
      </c>
      <c r="K1126" s="25">
        <f t="shared" si="1044"/>
        <v>16520.094745597391</v>
      </c>
      <c r="L1126" s="25"/>
      <c r="N1126" s="25">
        <f>'Combined Retirement'!$C$18/12</f>
        <v>33932.660666666663</v>
      </c>
      <c r="O1126" s="25">
        <f t="shared" si="1045"/>
        <v>11007.82546143035</v>
      </c>
      <c r="P1126" s="25">
        <f t="shared" si="1046"/>
        <v>22924.835205236312</v>
      </c>
      <c r="Q1126" s="25">
        <f t="array" aca="1" ref="Q1126" ca="1">INDEX('Isaac 401k'!L:L,MATCH('Retirement Calculator'!A1126,'Isaac 401k'!N:N,0),0)</f>
        <v>43647369.744061731</v>
      </c>
      <c r="R1126" s="25">
        <f t="array" aca="1" ref="R1126" ca="1">INDEX('Lorri 401b'!L:L,MATCH('Retirement Calculator'!A1126,'Lorri 401b'!N:N,0),0)</f>
        <v>28759784.896388251</v>
      </c>
      <c r="S1126" s="25">
        <f t="shared" ca="1" si="1047"/>
        <v>72407154.640449986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6404.7404596389215</v>
      </c>
      <c r="K1127" s="25">
        <f t="shared" si="1044"/>
        <v>16520.094745597391</v>
      </c>
      <c r="L1127" s="25"/>
      <c r="N1127" s="25">
        <f>'Combined Retirement'!$C$18/12</f>
        <v>33932.660666666663</v>
      </c>
      <c r="O1127" s="25">
        <f t="shared" si="1045"/>
        <v>11007.82546143035</v>
      </c>
      <c r="P1127" s="25">
        <f t="shared" si="1046"/>
        <v>22924.835205236312</v>
      </c>
      <c r="Q1127" s="25">
        <f t="array" aca="1" ref="Q1127" ca="1">INDEX('Isaac 401k'!L:L,MATCH('Retirement Calculator'!A1127,'Isaac 401k'!N:N,0),0)</f>
        <v>43822802.357783772</v>
      </c>
      <c r="R1127" s="25">
        <f t="array" aca="1" ref="R1127" ca="1">INDEX('Lorri 401b'!L:L,MATCH('Retirement Calculator'!A1127,'Lorri 401b'!N:N,0),0)</f>
        <v>28863028.404982831</v>
      </c>
      <c r="S1127" s="25">
        <f t="shared" ca="1" si="1047"/>
        <v>72685830.7627666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6404.7404596389215</v>
      </c>
      <c r="K1128" s="25">
        <f t="shared" si="1044"/>
        <v>16520.094745597391</v>
      </c>
      <c r="L1128" s="25"/>
      <c r="N1128" s="25">
        <f>'Combined Retirement'!$C$18/12</f>
        <v>33932.660666666663</v>
      </c>
      <c r="O1128" s="25">
        <f t="shared" si="1045"/>
        <v>11007.82546143035</v>
      </c>
      <c r="P1128" s="25">
        <f t="shared" si="1046"/>
        <v>22924.835205236312</v>
      </c>
      <c r="Q1128" s="25">
        <f t="array" aca="1" ref="Q1128" ca="1">INDEX('Isaac 401k'!L:L,MATCH('Retirement Calculator'!A1128,'Isaac 401k'!N:N,0),0)</f>
        <v>43998965.940729655</v>
      </c>
      <c r="R1128" s="25">
        <f t="array" aca="1" ref="R1128" ca="1">INDEX('Lorri 401b'!L:L,MATCH('Retirement Calculator'!A1128,'Lorri 401b'!N:N,0),0)</f>
        <v>28966702.094863221</v>
      </c>
      <c r="S1128" s="25">
        <f t="shared" ca="1" si="1047"/>
        <v>72965668.035592884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6404.7404596389215</v>
      </c>
      <c r="K1129" s="25">
        <f t="shared" si="1044"/>
        <v>16520.094745597391</v>
      </c>
      <c r="L1129" s="25"/>
      <c r="N1129" s="25">
        <f>'Combined Retirement'!$C$18/12</f>
        <v>33932.660666666663</v>
      </c>
      <c r="O1129" s="25">
        <f t="shared" si="1045"/>
        <v>11007.82546143035</v>
      </c>
      <c r="P1129" s="25">
        <f t="shared" si="1046"/>
        <v>22924.835205236312</v>
      </c>
      <c r="Q1129" s="25">
        <f t="array" aca="1" ref="Q1129" ca="1">INDEX('Isaac 401k'!L:L,MATCH('Retirement Calculator'!A1129,'Isaac 401k'!N:N,0),0)</f>
        <v>44175863.538604476</v>
      </c>
      <c r="R1129" s="25">
        <f t="array" aca="1" ref="R1129" ca="1">INDEX('Lorri 401b'!L:L,MATCH('Retirement Calculator'!A1129,'Lorri 401b'!N:N,0),0)</f>
        <v>29070807.758451447</v>
      </c>
      <c r="S1129" s="25">
        <f t="shared" ca="1" si="1047"/>
        <v>73246671.29705593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6404.7404596389215</v>
      </c>
      <c r="K1130" s="25">
        <f t="shared" si="1044"/>
        <v>16520.094745597391</v>
      </c>
      <c r="L1130" s="25"/>
      <c r="N1130" s="25">
        <f>'Combined Retirement'!$C$18/12</f>
        <v>33932.660666666663</v>
      </c>
      <c r="O1130" s="25">
        <f t="shared" si="1045"/>
        <v>11007.82546143035</v>
      </c>
      <c r="P1130" s="25">
        <f t="shared" si="1046"/>
        <v>22924.835205236312</v>
      </c>
      <c r="Q1130" s="25">
        <f t="array" aca="1" ref="Q1130" ca="1">INDEX('Isaac 401k'!L:L,MATCH('Retirement Calculator'!A1130,'Isaac 401k'!N:N,0),0)</f>
        <v>44353498.209803775</v>
      </c>
      <c r="R1130" s="25">
        <f t="array" aca="1" ref="R1130" ca="1">INDEX('Lorri 401b'!L:L,MATCH('Retirement Calculator'!A1130,'Lorri 401b'!N:N,0),0)</f>
        <v>29175347.195637956</v>
      </c>
      <c r="S1130" s="25">
        <f t="shared" ca="1" si="1047"/>
        <v>73528845.405441731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6404.7404596389215</v>
      </c>
      <c r="K1131" s="25">
        <f t="shared" si="1044"/>
        <v>16520.094745597391</v>
      </c>
      <c r="L1131" s="25"/>
      <c r="N1131" s="25">
        <f>'Combined Retirement'!$C$18/12</f>
        <v>33932.660666666663</v>
      </c>
      <c r="O1131" s="25">
        <f t="shared" si="1045"/>
        <v>11007.82546143035</v>
      </c>
      <c r="P1131" s="25">
        <f t="shared" si="1046"/>
        <v>22924.835205236312</v>
      </c>
      <c r="Q1131" s="25">
        <f t="array" aca="1" ref="Q1131" ca="1">INDEX('Isaac 401k'!L:L,MATCH('Retirement Calculator'!A1131,'Isaac 401k'!N:N,0),0)</f>
        <v>44531873.025466405</v>
      </c>
      <c r="R1131" s="25">
        <f t="array" aca="1" ref="R1131" ca="1">INDEX('Lorri 401b'!L:L,MATCH('Retirement Calculator'!A1131,'Lorri 401b'!N:N,0),0)</f>
        <v>29280322.213812742</v>
      </c>
      <c r="S1131" s="25">
        <f t="shared" ca="1" si="1047"/>
        <v>73812195.239279151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6404.7404596389215</v>
      </c>
      <c r="K1132" s="25">
        <f t="shared" si="1044"/>
        <v>16520.094745597391</v>
      </c>
      <c r="L1132" s="25"/>
      <c r="N1132" s="25">
        <f>'Combined Retirement'!$C$18/12</f>
        <v>33932.660666666663</v>
      </c>
      <c r="O1132" s="25">
        <f t="shared" si="1045"/>
        <v>11007.82546143035</v>
      </c>
      <c r="P1132" s="25">
        <f t="shared" si="1046"/>
        <v>22924.835205236312</v>
      </c>
      <c r="Q1132" s="25">
        <f t="array" aca="1" ref="Q1132" ca="1">INDEX('Isaac 401k'!L:L,MATCH('Retirement Calculator'!A1132,'Isaac 401k'!N:N,0),0)</f>
        <v>44710991.069527633</v>
      </c>
      <c r="R1132" s="25">
        <f t="array" aca="1" ref="R1132" ca="1">INDEX('Lorri 401b'!L:L,MATCH('Retirement Calculator'!A1132,'Lorri 401b'!N:N,0),0)</f>
        <v>29385734.627896588</v>
      </c>
      <c r="S1132" s="25">
        <f t="shared" ca="1" si="1047"/>
        <v>74096725.697424218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6404.7404596389215</v>
      </c>
      <c r="K1133" s="25">
        <f t="shared" si="1044"/>
        <v>16520.094745597391</v>
      </c>
      <c r="L1133" s="25"/>
      <c r="N1133" s="25">
        <f>'Combined Retirement'!$C$18/12</f>
        <v>33932.660666666663</v>
      </c>
      <c r="O1133" s="25">
        <f t="shared" si="1045"/>
        <v>11007.82546143035</v>
      </c>
      <c r="P1133" s="25">
        <f t="shared" si="1046"/>
        <v>22924.835205236312</v>
      </c>
      <c r="Q1133" s="25">
        <f t="array" aca="1" ref="Q1133" ca="1">INDEX('Isaac 401k'!L:L,MATCH('Retirement Calculator'!A1133,'Isaac 401k'!N:N,0),0)</f>
        <v>44890855.438772447</v>
      </c>
      <c r="R1133" s="25">
        <f t="array" aca="1" ref="R1133" ca="1">INDEX('Lorri 401b'!L:L,MATCH('Retirement Calculator'!A1133,'Lorri 401b'!N:N,0),0)</f>
        <v>29491586.260372452</v>
      </c>
      <c r="S1133" s="25">
        <f t="shared" ca="1" si="1047"/>
        <v>74382441.6991449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6404.7404596389215</v>
      </c>
      <c r="K1134" s="25">
        <f t="shared" si="1044"/>
        <v>16520.094745597391</v>
      </c>
      <c r="L1134" s="25"/>
      <c r="N1134" s="25">
        <f>'Combined Retirement'!$C$18/12</f>
        <v>33932.660666666663</v>
      </c>
      <c r="O1134" s="25">
        <f t="shared" si="1045"/>
        <v>11007.82546143035</v>
      </c>
      <c r="P1134" s="25">
        <f t="shared" si="1046"/>
        <v>22924.835205236312</v>
      </c>
      <c r="Q1134" s="25">
        <f t="array" aca="1" ref="Q1134" ca="1">INDEX('Isaac 401k'!L:L,MATCH('Retirement Calculator'!A1134,'Isaac 401k'!N:N,0),0)</f>
        <v>45071469.242889114</v>
      </c>
      <c r="R1134" s="25">
        <f t="array" aca="1" ref="R1134" ca="1">INDEX('Lorri 401b'!L:L,MATCH('Retirement Calculator'!A1134,'Lorri 401b'!N:N,0),0)</f>
        <v>29597878.941316966</v>
      </c>
      <c r="S1134" s="25">
        <f t="shared" ca="1" si="1047"/>
        <v>74669348.184206083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6404.7404596389215</v>
      </c>
      <c r="K1135" s="25">
        <f t="shared" si="1044"/>
        <v>16520.094745597391</v>
      </c>
      <c r="L1135" s="25"/>
      <c r="N1135" s="25">
        <f>'Combined Retirement'!$C$18/12</f>
        <v>33932.660666666663</v>
      </c>
      <c r="O1135" s="25">
        <f t="shared" si="1045"/>
        <v>11007.82546143035</v>
      </c>
      <c r="P1135" s="25">
        <f t="shared" si="1046"/>
        <v>22924.835205236312</v>
      </c>
      <c r="Q1135" s="25">
        <f t="array" aca="1" ref="Q1135" ca="1">INDEX('Isaac 401k'!L:L,MATCH('Retirement Calculator'!A1135,'Isaac 401k'!N:N,0),0)</f>
        <v>45252835.604522936</v>
      </c>
      <c r="R1135" s="25">
        <f t="array" aca="1" ref="R1135" ca="1">INDEX('Lorri 401b'!L:L,MATCH('Retirement Calculator'!A1135,'Lorri 401b'!N:N,0),0)</f>
        <v>29704614.508432083</v>
      </c>
      <c r="S1135" s="25">
        <f t="shared" ca="1" si="1047"/>
        <v>74957450.112955019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6404.7404596389215</v>
      </c>
      <c r="K1136" s="25">
        <f t="shared" si="1044"/>
        <v>16520.094745597391</v>
      </c>
      <c r="L1136" s="25"/>
      <c r="N1136" s="25">
        <f>'Combined Retirement'!$C$18/12</f>
        <v>33932.660666666663</v>
      </c>
      <c r="O1136" s="25">
        <f t="shared" si="1045"/>
        <v>11007.82546143035</v>
      </c>
      <c r="P1136" s="25">
        <f t="shared" si="1046"/>
        <v>22924.835205236312</v>
      </c>
      <c r="Q1136" s="25">
        <f t="array" aca="1" ref="Q1136" ca="1">INDEX('Isaac 401k'!L:L,MATCH('Retirement Calculator'!A1136,'Isaac 401k'!N:N,0),0)</f>
        <v>45434957.659330234</v>
      </c>
      <c r="R1136" s="25">
        <f t="array" aca="1" ref="R1136" ca="1">INDEX('Lorri 401b'!L:L,MATCH('Retirement Calculator'!A1136,'Lorri 401b'!N:N,0),0)</f>
        <v>29811794.807076845</v>
      </c>
      <c r="S1136" s="25">
        <f t="shared" ca="1" si="1047"/>
        <v>75246752.466407076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6404.7404596389215</v>
      </c>
      <c r="K1137" s="25">
        <f t="shared" si="1044"/>
        <v>16520.094745597391</v>
      </c>
      <c r="L1137" s="25"/>
      <c r="N1137" s="25">
        <f>'Combined Retirement'!$C$18/12</f>
        <v>33932.660666666663</v>
      </c>
      <c r="O1137" s="25">
        <f t="shared" si="1045"/>
        <v>11007.82546143035</v>
      </c>
      <c r="P1137" s="25">
        <f t="shared" si="1046"/>
        <v>22924.835205236312</v>
      </c>
      <c r="Q1137" s="25">
        <f t="array" aca="1" ref="Q1137" ca="1">INDEX('Isaac 401k'!L:L,MATCH('Retirement Calculator'!A1137,'Isaac 401k'!N:N,0),0)</f>
        <v>45617838.556032561</v>
      </c>
      <c r="R1137" s="25">
        <f t="array" aca="1" ref="R1137" ca="1">INDEX('Lorri 401b'!L:L,MATCH('Retirement Calculator'!A1137,'Lorri 401b'!N:N,0),0)</f>
        <v>29919421.690299295</v>
      </c>
      <c r="S1137" s="25">
        <f t="shared" ca="1" si="1047"/>
        <v>75537260.246331856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6404.7404596389215</v>
      </c>
      <c r="K1138" s="25">
        <f t="shared" si="1044"/>
        <v>16520.094745597391</v>
      </c>
      <c r="L1138" s="25"/>
      <c r="N1138" s="25">
        <f>'Combined Retirement'!$C$18/12</f>
        <v>33932.660666666663</v>
      </c>
      <c r="O1138" s="25">
        <f t="shared" si="1045"/>
        <v>11007.82546143035</v>
      </c>
      <c r="P1138" s="25">
        <f t="shared" si="1046"/>
        <v>22924.835205236312</v>
      </c>
      <c r="Q1138" s="25">
        <f t="array" aca="1" ref="Q1138" ca="1">INDEX('Isaac 401k'!L:L,MATCH('Retirement Calculator'!A1138,'Isaac 401k'!N:N,0),0)</f>
        <v>45801481.456471145</v>
      </c>
      <c r="R1138" s="25">
        <f t="array" aca="1" ref="R1138" ca="1">INDEX('Lorri 401b'!L:L,MATCH('Retirement Calculator'!A1138,'Lorri 401b'!N:N,0),0)</f>
        <v>30027497.018868502</v>
      </c>
      <c r="S1138" s="25">
        <f t="shared" ca="1" si="1047"/>
        <v>75828978.475339651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6404.7404596389215</v>
      </c>
      <c r="K1139" s="25">
        <f t="shared" si="1044"/>
        <v>16520.094745597391</v>
      </c>
      <c r="L1139" s="25"/>
      <c r="N1139" s="25">
        <f>'Combined Retirement'!$C$18/12</f>
        <v>33932.660666666663</v>
      </c>
      <c r="O1139" s="25">
        <f t="shared" si="1045"/>
        <v>11007.82546143035</v>
      </c>
      <c r="P1139" s="25">
        <f t="shared" si="1046"/>
        <v>22924.835205236312</v>
      </c>
      <c r="Q1139" s="25">
        <f t="array" aca="1" ref="Q1139" ca="1">INDEX('Isaac 401k'!L:L,MATCH('Retirement Calculator'!A1139,'Isaac 401k'!N:N,0),0)</f>
        <v>45985889.535661556</v>
      </c>
      <c r="R1139" s="25">
        <f t="array" aca="1" ref="R1139" ca="1">INDEX('Lorri 401b'!L:L,MATCH('Retirement Calculator'!A1139,'Lorri 401b'!N:N,0),0)</f>
        <v>30136022.66130675</v>
      </c>
      <c r="S1139" s="25">
        <f t="shared" ca="1" si="1047"/>
        <v>76121912.196968302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6404.7404596389215</v>
      </c>
      <c r="K1140" s="25">
        <f t="shared" si="1044"/>
        <v>16520.094745597391</v>
      </c>
      <c r="L1140" s="25"/>
      <c r="N1140" s="25">
        <f>'Combined Retirement'!$C$18/12</f>
        <v>33932.660666666663</v>
      </c>
      <c r="O1140" s="25">
        <f t="shared" si="1045"/>
        <v>11007.82546143035</v>
      </c>
      <c r="P1140" s="25">
        <f t="shared" si="1046"/>
        <v>22924.835205236312</v>
      </c>
      <c r="Q1140" s="25">
        <f t="array" aca="1" ref="Q1140" ca="1">INDEX('Isaac 401k'!L:L,MATCH('Retirement Calculator'!A1140,'Isaac 401k'!N:N,0),0)</f>
        <v>46171065.981848598</v>
      </c>
      <c r="R1140" s="25">
        <f t="array" aca="1" ref="R1140" ca="1">INDEX('Lorri 401b'!L:L,MATCH('Retirement Calculator'!A1140,'Lorri 401b'!N:N,0),0)</f>
        <v>30245000.493921824</v>
      </c>
      <c r="S1140" s="25">
        <f t="shared" ca="1" si="1047"/>
        <v>76416066.475770414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6404.7404596389215</v>
      </c>
      <c r="K1141" s="25">
        <f t="shared" si="1044"/>
        <v>16520.094745597391</v>
      </c>
      <c r="L1141" s="25"/>
      <c r="N1141" s="25">
        <f>'Combined Retirement'!$C$18/12</f>
        <v>33932.660666666663</v>
      </c>
      <c r="O1141" s="25">
        <f t="shared" si="1045"/>
        <v>11007.82546143035</v>
      </c>
      <c r="P1141" s="25">
        <f t="shared" si="1046"/>
        <v>22924.835205236312</v>
      </c>
      <c r="Q1141" s="25">
        <f t="array" aca="1" ref="Q1141" ca="1">INDEX('Isaac 401k'!L:L,MATCH('Retirement Calculator'!A1141,'Isaac 401k'!N:N,0),0)</f>
        <v>46357013.996561415</v>
      </c>
      <c r="R1141" s="25">
        <f t="array" aca="1" ref="R1141" ca="1">INDEX('Lorri 401b'!L:L,MATCH('Retirement Calculator'!A1141,'Lorri 401b'!N:N,0),0)</f>
        <v>30354432.400839459</v>
      </c>
      <c r="S1141" s="25">
        <f t="shared" ca="1" si="1047"/>
        <v>76711446.397400871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6404.7404596389215</v>
      </c>
      <c r="K1142" s="25">
        <f t="shared" si="1044"/>
        <v>16520.094745597391</v>
      </c>
      <c r="L1142" s="25"/>
      <c r="N1142" s="25">
        <f>'Combined Retirement'!$C$18/12</f>
        <v>33932.660666666663</v>
      </c>
      <c r="O1142" s="25">
        <f t="shared" si="1045"/>
        <v>11007.82546143035</v>
      </c>
      <c r="P1142" s="25">
        <f t="shared" si="1046"/>
        <v>22924.835205236312</v>
      </c>
      <c r="Q1142" s="25">
        <f t="array" aca="1" ref="Q1142" ca="1">INDEX('Isaac 401k'!L:L,MATCH('Retirement Calculator'!A1142,'Isaac 401k'!N:N,0),0)</f>
        <v>46543736.794668868</v>
      </c>
      <c r="R1142" s="25">
        <f t="array" aca="1" ref="R1142" ca="1">INDEX('Lorri 401b'!L:L,MATCH('Retirement Calculator'!A1142,'Lorri 401b'!N:N,0),0)</f>
        <v>30464320.274035919</v>
      </c>
      <c r="S1142" s="25">
        <f t="shared" ca="1" si="1047"/>
        <v>77008057.068704784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6404.7404596389215</v>
      </c>
      <c r="K1143" s="25">
        <f t="shared" si="1044"/>
        <v>16520.094745597391</v>
      </c>
      <c r="L1143" s="25"/>
      <c r="N1143" s="25">
        <f>'Combined Retirement'!$C$18/12</f>
        <v>33932.660666666663</v>
      </c>
      <c r="O1143" s="25">
        <f t="shared" si="1045"/>
        <v>11007.82546143035</v>
      </c>
      <c r="P1143" s="25">
        <f t="shared" si="1046"/>
        <v>22924.835205236312</v>
      </c>
      <c r="Q1143" s="25">
        <f t="array" aca="1" ref="Q1143" ca="1">INDEX('Isaac 401k'!L:L,MATCH('Retirement Calculator'!A1143,'Isaac 401k'!N:N,0),0)</f>
        <v>46731237.604435101</v>
      </c>
      <c r="R1143" s="25">
        <f t="array" aca="1" ref="R1143" ca="1">INDEX('Lorri 401b'!L:L,MATCH('Retirement Calculator'!A1143,'Lorri 401b'!N:N,0),0)</f>
        <v>30574666.013370696</v>
      </c>
      <c r="S1143" s="25">
        <f t="shared" ca="1" si="1047"/>
        <v>77305903.617805794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6404.7404596389215</v>
      </c>
      <c r="K1144" s="25">
        <f t="shared" si="1044"/>
        <v>16520.094745597391</v>
      </c>
      <c r="L1144" s="25"/>
      <c r="N1144" s="25">
        <f>'Combined Retirement'!$C$18/12</f>
        <v>33932.660666666663</v>
      </c>
      <c r="O1144" s="25">
        <f t="shared" si="1045"/>
        <v>11007.82546143035</v>
      </c>
      <c r="P1144" s="25">
        <f t="shared" si="1046"/>
        <v>22924.835205236312</v>
      </c>
      <c r="Q1144" s="25">
        <f t="array" aca="1" ref="Q1144" ca="1">INDEX('Isaac 401k'!L:L,MATCH('Retirement Calculator'!A1144,'Isaac 401k'!N:N,0),0)</f>
        <v>46919519.667575359</v>
      </c>
      <c r="R1144" s="25">
        <f t="array" aca="1" ref="R1144" ca="1">INDEX('Lorri 401b'!L:L,MATCH('Retirement Calculator'!A1144,'Lorri 401b'!N:N,0),0)</f>
        <v>30685471.526619367</v>
      </c>
      <c r="S1144" s="25">
        <f t="shared" ca="1" si="1047"/>
        <v>77604991.194194734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6404.7404596389215</v>
      </c>
      <c r="K1145" s="25">
        <f t="shared" si="1044"/>
        <v>16520.094745597391</v>
      </c>
      <c r="L1145" s="25"/>
      <c r="N1145" s="25">
        <f>'Combined Retirement'!$C$18/12</f>
        <v>33932.660666666663</v>
      </c>
      <c r="O1145" s="25">
        <f t="shared" si="1045"/>
        <v>11007.82546143035</v>
      </c>
      <c r="P1145" s="25">
        <f t="shared" si="1046"/>
        <v>22924.835205236312</v>
      </c>
      <c r="Q1145" s="25">
        <f t="array" aca="1" ref="Q1145" ca="1">INDEX('Isaac 401k'!L:L,MATCH('Retirement Calculator'!A1145,'Isaac 401k'!N:N,0),0)</f>
        <v>47108586.239312038</v>
      </c>
      <c r="R1145" s="25">
        <f t="array" aca="1" ref="R1145" ca="1">INDEX('Lorri 401b'!L:L,MATCH('Retirement Calculator'!A1145,'Lorri 401b'!N:N,0),0)</f>
        <v>30796738.729506575</v>
      </c>
      <c r="S1145" s="25">
        <f t="shared" ca="1" si="1047"/>
        <v>77905324.968818605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6404.7404596389215</v>
      </c>
      <c r="K1146" s="25">
        <f t="shared" si="1044"/>
        <v>16520.094745597391</v>
      </c>
      <c r="L1146" s="25"/>
      <c r="N1146" s="25">
        <f>'Combined Retirement'!$C$18/12</f>
        <v>33932.660666666663</v>
      </c>
      <c r="O1146" s="25">
        <f t="shared" si="1045"/>
        <v>11007.82546143035</v>
      </c>
      <c r="P1146" s="25">
        <f t="shared" si="1046"/>
        <v>22924.835205236312</v>
      </c>
      <c r="Q1146" s="25">
        <f t="array" aca="1" ref="Q1146" ca="1">INDEX('Isaac 401k'!L:L,MATCH('Retirement Calculator'!A1146,'Isaac 401k'!N:N,0),0)</f>
        <v>47298440.588430956</v>
      </c>
      <c r="R1146" s="25">
        <f t="array" aca="1" ref="R1146" ca="1">INDEX('Lorri 401b'!L:L,MATCH('Retirement Calculator'!A1146,'Lorri 401b'!N:N,0),0)</f>
        <v>30908469.545739148</v>
      </c>
      <c r="S1146" s="25">
        <f t="shared" ca="1" si="1047"/>
        <v>78206910.1341701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6404.7404596389215</v>
      </c>
      <c r="K1147" s="25">
        <f t="shared" si="1044"/>
        <v>16520.094745597391</v>
      </c>
      <c r="L1147" s="25"/>
      <c r="N1147" s="25">
        <f>'Combined Retirement'!$C$18/12</f>
        <v>33932.660666666663</v>
      </c>
      <c r="O1147" s="25">
        <f t="shared" si="1045"/>
        <v>11007.82546143035</v>
      </c>
      <c r="P1147" s="25">
        <f t="shared" si="1046"/>
        <v>22924.835205236312</v>
      </c>
      <c r="Q1147" s="25">
        <f t="array" aca="1" ref="Q1147" ca="1">INDEX('Isaac 401k'!L:L,MATCH('Retirement Calculator'!A1147,'Isaac 401k'!N:N,0),0)</f>
        <v>47489085.99733787</v>
      </c>
      <c r="R1147" s="25">
        <f t="array" aca="1" ref="R1147" ca="1">INDEX('Lorri 401b'!L:L,MATCH('Retirement Calculator'!A1147,'Lorri 401b'!N:N,0),0)</f>
        <v>31020665.907039355</v>
      </c>
      <c r="S1147" s="25">
        <f t="shared" ca="1" si="1047"/>
        <v>78509751.904377222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6404.7404596389215</v>
      </c>
      <c r="K1148" s="25">
        <f t="shared" si="1044"/>
        <v>16520.094745597391</v>
      </c>
      <c r="L1148" s="25"/>
      <c r="N1148" s="25">
        <f>'Combined Retirement'!$C$18/12</f>
        <v>33932.660666666663</v>
      </c>
      <c r="O1148" s="25">
        <f t="shared" si="1045"/>
        <v>11007.82546143035</v>
      </c>
      <c r="P1148" s="25">
        <f t="shared" si="1046"/>
        <v>22924.835205236312</v>
      </c>
      <c r="Q1148" s="25">
        <f t="array" aca="1" ref="Q1148" ca="1">INDEX('Isaac 401k'!L:L,MATCH('Retirement Calculator'!A1148,'Isaac 401k'!N:N,0),0)</f>
        <v>47680525.762115225</v>
      </c>
      <c r="R1148" s="25">
        <f t="array" aca="1" ref="R1148" ca="1">INDEX('Lorri 401b'!L:L,MATCH('Retirement Calculator'!A1148,'Lorri 401b'!N:N,0),0)</f>
        <v>31133329.753178313</v>
      </c>
      <c r="S1148" s="25">
        <f t="shared" ca="1" si="1047"/>
        <v>78813855.515293539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6404.7404596389215</v>
      </c>
      <c r="K1149" s="25">
        <f t="shared" si="1044"/>
        <v>16520.094745597391</v>
      </c>
      <c r="L1149" s="25"/>
      <c r="N1149" s="25">
        <f>'Combined Retirement'!$C$18/12</f>
        <v>33932.660666666663</v>
      </c>
      <c r="O1149" s="25">
        <f t="shared" si="1045"/>
        <v>11007.82546143035</v>
      </c>
      <c r="P1149" s="25">
        <f t="shared" si="1046"/>
        <v>22924.835205236312</v>
      </c>
      <c r="Q1149" s="25">
        <f t="array" aca="1" ref="Q1149" ca="1">INDEX('Isaac 401k'!L:L,MATCH('Retirement Calculator'!A1149,'Isaac 401k'!N:N,0),0)</f>
        <v>47872763.192579158</v>
      </c>
      <c r="R1149" s="25">
        <f t="array" aca="1" ref="R1149" ca="1">INDEX('Lorri 401b'!L:L,MATCH('Retirement Calculator'!A1149,'Lorri 401b'!N:N,0),0)</f>
        <v>31246463.032009516</v>
      </c>
      <c r="S1149" s="25">
        <f t="shared" ca="1" si="1047"/>
        <v>79119226.224588677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6404.7404596389215</v>
      </c>
      <c r="K1150" s="25">
        <f t="shared" si="1044"/>
        <v>16520.094745597391</v>
      </c>
      <c r="L1150" s="25"/>
      <c r="N1150" s="25">
        <f>'Combined Retirement'!$C$18/12</f>
        <v>33932.660666666663</v>
      </c>
      <c r="O1150" s="25">
        <f t="shared" si="1045"/>
        <v>11007.82546143035</v>
      </c>
      <c r="P1150" s="25">
        <f t="shared" si="1046"/>
        <v>22924.835205236312</v>
      </c>
      <c r="Q1150" s="25">
        <f t="array" aca="1" ref="Q1150" ca="1">INDEX('Isaac 401k'!L:L,MATCH('Retirement Calculator'!A1150,'Isaac 401k'!N:N,0),0)</f>
        <v>48065801.612336688</v>
      </c>
      <c r="R1150" s="25">
        <f t="array" aca="1" ref="R1150" ca="1">INDEX('Lorri 401b'!L:L,MATCH('Retirement Calculator'!A1150,'Lorri 401b'!N:N,0),0)</f>
        <v>31360067.699502517</v>
      </c>
      <c r="S1150" s="25">
        <f t="shared" ca="1" si="1047"/>
        <v>79425869.311839208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6404.7404596389215</v>
      </c>
      <c r="K1151" s="25">
        <f t="shared" si="1044"/>
        <v>16520.094745597391</v>
      </c>
      <c r="L1151" s="25"/>
      <c r="N1151" s="25">
        <f>'Combined Retirement'!$C$18/12</f>
        <v>33932.660666666663</v>
      </c>
      <c r="O1151" s="25">
        <f t="shared" si="1045"/>
        <v>11007.82546143035</v>
      </c>
      <c r="P1151" s="25">
        <f t="shared" si="1046"/>
        <v>22924.835205236312</v>
      </c>
      <c r="Q1151" s="25">
        <f t="array" aca="1" ref="Q1151" ca="1">INDEX('Isaac 401k'!L:L,MATCH('Retirement Calculator'!A1151,'Isaac 401k'!N:N,0),0)</f>
        <v>48259644.358843207</v>
      </c>
      <c r="R1151" s="25">
        <f t="array" aca="1" ref="R1151" ca="1">INDEX('Lorri 401b'!L:L,MATCH('Retirement Calculator'!A1151,'Lorri 401b'!N:N,0),0)</f>
        <v>31474145.719776738</v>
      </c>
      <c r="S1151" s="25">
        <f t="shared" ca="1" si="1047"/>
        <v>79733790.078619942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6404.7404596389215</v>
      </c>
      <c r="K1152" s="25">
        <f t="shared" si="1044"/>
        <v>16520.094745597391</v>
      </c>
      <c r="L1152" s="25"/>
      <c r="N1152" s="25">
        <f>'Combined Retirement'!$C$18/12</f>
        <v>33932.660666666663</v>
      </c>
      <c r="O1152" s="25">
        <f t="shared" si="1045"/>
        <v>11007.82546143035</v>
      </c>
      <c r="P1152" s="25">
        <f t="shared" si="1046"/>
        <v>22924.835205236312</v>
      </c>
      <c r="Q1152" s="25">
        <f t="array" aca="1" ref="Q1152" ca="1">INDEX('Isaac 401k'!L:L,MATCH('Retirement Calculator'!A1152,'Isaac 401k'!N:N,0),0)</f>
        <v>48454294.78346017</v>
      </c>
      <c r="R1152" s="25">
        <f t="array" aca="1" ref="R1152" ca="1">INDEX('Lorri 401b'!L:L,MATCH('Retirement Calculator'!A1152,'Lorri 401b'!N:N,0),0)</f>
        <v>31588699.065135434</v>
      </c>
      <c r="S1152" s="25">
        <f t="shared" ca="1" si="1047"/>
        <v>80042993.848595604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6404.7404596389215</v>
      </c>
      <c r="K1153" s="25">
        <f t="shared" si="1044"/>
        <v>16520.094745597391</v>
      </c>
      <c r="L1153" s="25"/>
      <c r="N1153" s="25">
        <f>'Combined Retirement'!$C$18/12</f>
        <v>33932.660666666663</v>
      </c>
      <c r="O1153" s="25">
        <f t="shared" si="1045"/>
        <v>11007.82546143035</v>
      </c>
      <c r="P1153" s="25">
        <f t="shared" si="1046"/>
        <v>22924.835205236312</v>
      </c>
      <c r="Q1153" s="25">
        <f t="array" aca="1" ref="Q1153" ca="1">INDEX('Isaac 401k'!L:L,MATCH('Retirement Calculator'!A1153,'Isaac 401k'!N:N,0),0)</f>
        <v>48649756.251513034</v>
      </c>
      <c r="R1153" s="25">
        <f t="array" aca="1" ref="R1153" ca="1">INDEX('Lorri 401b'!L:L,MATCH('Retirement Calculator'!A1153,'Lorri 401b'!N:N,0),0)</f>
        <v>31703729.716099795</v>
      </c>
      <c r="S1153" s="25">
        <f t="shared" ca="1" si="1047"/>
        <v>80353485.967612833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6404.7404596389215</v>
      </c>
      <c r="K1154" s="25">
        <f t="shared" si="1044"/>
        <v>16520.094745597391</v>
      </c>
      <c r="L1154" s="25"/>
      <c r="N1154" s="25">
        <f>'Combined Retirement'!$C$18/12</f>
        <v>33932.660666666663</v>
      </c>
      <c r="O1154" s="25">
        <f t="shared" si="1045"/>
        <v>11007.82546143035</v>
      </c>
      <c r="P1154" s="25">
        <f t="shared" si="1046"/>
        <v>22924.835205236312</v>
      </c>
      <c r="Q1154" s="25">
        <f t="array" aca="1" ref="Q1154" ca="1">INDEX('Isaac 401k'!L:L,MATCH('Retirement Calculator'!A1154,'Isaac 401k'!N:N,0),0)</f>
        <v>48846032.142349452</v>
      </c>
      <c r="R1154" s="25">
        <f t="array" aca="1" ref="R1154" ca="1">INDEX('Lorri 401b'!L:L,MATCH('Retirement Calculator'!A1154,'Lorri 401b'!N:N,0),0)</f>
        <v>31819239.661443174</v>
      </c>
      <c r="S1154" s="25">
        <f t="shared" ca="1" si="1047"/>
        <v>80665271.803792626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6404.7404596389215</v>
      </c>
      <c r="K1155" s="25">
        <f t="shared" si="1044"/>
        <v>16520.094745597391</v>
      </c>
      <c r="L1155" s="25"/>
      <c r="N1155" s="25">
        <f>'Combined Retirement'!$C$18/12</f>
        <v>33932.660666666663</v>
      </c>
      <c r="O1155" s="25">
        <f t="shared" si="1045"/>
        <v>11007.82546143035</v>
      </c>
      <c r="P1155" s="25">
        <f t="shared" si="1046"/>
        <v>22924.835205236312</v>
      </c>
      <c r="Q1155" s="25">
        <f t="array" aca="1" ref="Q1155" ca="1">INDEX('Isaac 401k'!L:L,MATCH('Retirement Calculator'!A1155,'Isaac 401k'!N:N,0),0)</f>
        <v>49043125.849397689</v>
      </c>
      <c r="R1155" s="25">
        <f t="array" aca="1" ref="R1155" ca="1">INDEX('Lorri 401b'!L:L,MATCH('Retirement Calculator'!A1155,'Lorri 401b'!N:N,0),0)</f>
        <v>31935230.898225483</v>
      </c>
      <c r="S1155" s="25">
        <f t="shared" ca="1" si="1047"/>
        <v>80978356.747623175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6404.7404596389215</v>
      </c>
      <c r="K1156" s="25">
        <f t="shared" si="1044"/>
        <v>16520.094745597391</v>
      </c>
      <c r="L1156" s="25"/>
      <c r="N1156" s="25">
        <f>'Combined Retirement'!$C$18/12</f>
        <v>33932.660666666663</v>
      </c>
      <c r="O1156" s="25">
        <f t="shared" si="1045"/>
        <v>11007.82546143035</v>
      </c>
      <c r="P1156" s="25">
        <f t="shared" si="1046"/>
        <v>22924.835205236312</v>
      </c>
      <c r="Q1156" s="25">
        <f t="array" aca="1" ref="Q1156" ca="1">INDEX('Isaac 401k'!L:L,MATCH('Retirement Calculator'!A1156,'Isaac 401k'!N:N,0),0)</f>
        <v>49241040.780225292</v>
      </c>
      <c r="R1156" s="25">
        <f t="array" aca="1" ref="R1156" ca="1">INDEX('Lorri 401b'!L:L,MATCH('Retirement Calculator'!A1156,'Lorri 401b'!N:N,0),0)</f>
        <v>32051705.431827717</v>
      </c>
      <c r="S1156" s="25">
        <f t="shared" ca="1" si="1047"/>
        <v>81292746.212053001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6404.7404596389215</v>
      </c>
      <c r="K1157" s="25">
        <f t="shared" si="1044"/>
        <v>16520.094745597391</v>
      </c>
      <c r="L1157" s="25"/>
      <c r="N1157" s="25">
        <f>'Combined Retirement'!$C$18/12</f>
        <v>33932.660666666663</v>
      </c>
      <c r="O1157" s="25">
        <f t="shared" si="1045"/>
        <v>11007.82546143035</v>
      </c>
      <c r="P1157" s="25">
        <f t="shared" si="1046"/>
        <v>22924.835205236312</v>
      </c>
      <c r="Q1157" s="25">
        <f t="array" aca="1" ref="Q1157" ca="1">INDEX('Isaac 401k'!L:L,MATCH('Retirement Calculator'!A1157,'Isaac 401k'!N:N,0),0)</f>
        <v>49439780.356598012</v>
      </c>
      <c r="R1157" s="25">
        <f t="array" aca="1" ref="R1157" ca="1">INDEX('Lorri 401b'!L:L,MATCH('Retirement Calculator'!A1157,'Lorri 401b'!N:N,0),0)</f>
        <v>32168665.275986627</v>
      </c>
      <c r="S1157" s="25">
        <f t="shared" ca="1" si="1047"/>
        <v>81608445.632584631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6404.7404596389215</v>
      </c>
      <c r="K1158" s="25">
        <f t="shared" si="1044"/>
        <v>16520.094745597391</v>
      </c>
      <c r="L1158" s="25"/>
      <c r="N1158" s="25">
        <f>'Combined Retirement'!$C$18/12</f>
        <v>33932.660666666663</v>
      </c>
      <c r="O1158" s="25">
        <f t="shared" si="1045"/>
        <v>11007.82546143035</v>
      </c>
      <c r="P1158" s="25">
        <f t="shared" si="1046"/>
        <v>22924.835205236312</v>
      </c>
      <c r="Q1158" s="25">
        <f t="array" aca="1" ref="Q1158" ca="1">INDEX('Isaac 401k'!L:L,MATCH('Retirement Calculator'!A1158,'Isaac 401k'!N:N,0),0)</f>
        <v>49639348.014538951</v>
      </c>
      <c r="R1158" s="25">
        <f t="array" aca="1" ref="R1158" ca="1">INDEX('Lorri 401b'!L:L,MATCH('Retirement Calculator'!A1158,'Lorri 401b'!N:N,0),0)</f>
        <v>32286112.452829532</v>
      </c>
      <c r="S1158" s="25">
        <f t="shared" ca="1" si="1047"/>
        <v>81925460.467368484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6404.7404596389215</v>
      </c>
      <c r="K1159" s="25">
        <f t="shared" si="1044"/>
        <v>16520.094745597391</v>
      </c>
      <c r="L1159" s="25"/>
      <c r="N1159" s="25">
        <f>'Combined Retirement'!$C$18/12</f>
        <v>33932.660666666663</v>
      </c>
      <c r="O1159" s="25">
        <f t="shared" si="1045"/>
        <v>11007.82546143035</v>
      </c>
      <c r="P1159" s="25">
        <f t="shared" si="1046"/>
        <v>22924.835205236312</v>
      </c>
      <c r="Q1159" s="25">
        <f t="array" aca="1" ref="Q1159" ca="1">INDEX('Isaac 401k'!L:L,MATCH('Retirement Calculator'!A1159,'Isaac 401k'!N:N,0),0)</f>
        <v>49839747.204387978</v>
      </c>
      <c r="R1159" s="25">
        <f t="array" aca="1" ref="R1159" ca="1">INDEX('Lorri 401b'!L:L,MATCH('Retirement Calculator'!A1159,'Lorri 401b'!N:N,0),0)</f>
        <v>32404048.992909282</v>
      </c>
      <c r="S1159" s="25">
        <f t="shared" ca="1" si="1047"/>
        <v>82243796.19729726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6404.7404596389215</v>
      </c>
      <c r="K1160" s="25">
        <f t="shared" si="1044"/>
        <v>16520.094745597391</v>
      </c>
      <c r="L1160" s="25"/>
      <c r="N1160" s="25">
        <f>'Combined Retirement'!$C$18/12</f>
        <v>33932.660666666663</v>
      </c>
      <c r="O1160" s="25">
        <f t="shared" si="1045"/>
        <v>11007.82546143035</v>
      </c>
      <c r="P1160" s="25">
        <f t="shared" si="1046"/>
        <v>22924.835205236312</v>
      </c>
      <c r="Q1160" s="25">
        <f t="array" aca="1" ref="Q1160" ca="1">INDEX('Isaac 401k'!L:L,MATCH('Retirement Calculator'!A1160,'Isaac 401k'!N:N,0),0)</f>
        <v>50040981.390861377</v>
      </c>
      <c r="R1160" s="25">
        <f t="array" aca="1" ref="R1160" ca="1">INDEX('Lorri 401b'!L:L,MATCH('Retirement Calculator'!A1160,'Lorri 401b'!N:N,0),0)</f>
        <v>32522476.935239367</v>
      </c>
      <c r="S1160" s="25">
        <f t="shared" ca="1" si="1047"/>
        <v>82563458.326100737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6404.7404596389215</v>
      </c>
      <c r="K1161" s="25">
        <f t="shared" si="1044"/>
        <v>16520.094745597391</v>
      </c>
      <c r="L1161" s="25"/>
      <c r="N1161" s="25">
        <f>'Combined Retirement'!$C$18/12</f>
        <v>33932.660666666663</v>
      </c>
      <c r="O1161" s="25">
        <f t="shared" si="1045"/>
        <v>11007.82546143035</v>
      </c>
      <c r="P1161" s="25">
        <f t="shared" si="1046"/>
        <v>22924.835205236312</v>
      </c>
      <c r="Q1161" s="25">
        <f t="array" aca="1" ref="Q1161" ca="1">INDEX('Isaac 401k'!L:L,MATCH('Retirement Calculator'!A1161,'Isaac 401k'!N:N,0),0)</f>
        <v>50243054.053111747</v>
      </c>
      <c r="R1161" s="25">
        <f t="array" aca="1" ref="R1161" ca="1">INDEX('Lorri 401b'!L:L,MATCH('Retirement Calculator'!A1161,'Lorri 401b'!N:N,0),0)</f>
        <v>32641398.327329159</v>
      </c>
      <c r="S1161" s="25">
        <f t="shared" ca="1" si="1047"/>
        <v>82884452.380440906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6404.7404596389215</v>
      </c>
      <c r="K1162" s="25">
        <f t="shared" si="1044"/>
        <v>16520.094745597391</v>
      </c>
      <c r="L1162" s="25"/>
      <c r="N1162" s="25">
        <f>'Combined Retirement'!$C$18/12</f>
        <v>33932.660666666663</v>
      </c>
      <c r="O1162" s="25">
        <f t="shared" si="1045"/>
        <v>11007.82546143035</v>
      </c>
      <c r="P1162" s="25">
        <f t="shared" si="1046"/>
        <v>22924.835205236312</v>
      </c>
      <c r="Q1162" s="25">
        <f t="array" aca="1" ref="Q1162" ca="1">INDEX('Isaac 401k'!L:L,MATCH('Retirement Calculator'!A1162,'Isaac 401k'!N:N,0),0)</f>
        <v>50445968.68478816</v>
      </c>
      <c r="R1162" s="25">
        <f t="array" aca="1" ref="R1162" ca="1">INDEX('Lorri 401b'!L:L,MATCH('Retirement Calculator'!A1162,'Lorri 401b'!N:N,0),0)</f>
        <v>32760815.225219324</v>
      </c>
      <c r="S1162" s="25">
        <f t="shared" ca="1" si="1047"/>
        <v>83206783.910007477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6404.7404596389215</v>
      </c>
      <c r="K1163" s="25">
        <f t="shared" si="1044"/>
        <v>16520.094745597391</v>
      </c>
      <c r="L1163" s="25"/>
      <c r="N1163" s="25">
        <f>'Combined Retirement'!$C$18/12</f>
        <v>33932.660666666663</v>
      </c>
      <c r="O1163" s="25">
        <f t="shared" si="1045"/>
        <v>11007.82546143035</v>
      </c>
      <c r="P1163" s="25">
        <f t="shared" si="1046"/>
        <v>22924.835205236312</v>
      </c>
      <c r="Q1163" s="25">
        <f t="array" aca="1" ref="Q1163" ca="1">INDEX('Isaac 401k'!L:L,MATCH('Retirement Calculator'!A1163,'Isaac 401k'!N:N,0),0)</f>
        <v>50649728.794096559</v>
      </c>
      <c r="R1163" s="25">
        <f t="array" aca="1" ref="R1163" ca="1">INDEX('Lorri 401b'!L:L,MATCH('Retirement Calculator'!A1163,'Lorri 401b'!N:N,0),0)</f>
        <v>32880729.693517365</v>
      </c>
      <c r="S1163" s="25">
        <f t="shared" ca="1" si="1047"/>
        <v>83530458.487613916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6404.7404596389215</v>
      </c>
      <c r="K1164" s="25">
        <f t="shared" si="1044"/>
        <v>16520.094745597391</v>
      </c>
      <c r="L1164" s="25"/>
      <c r="N1164" s="25">
        <f>'Combined Retirement'!$C$18/12</f>
        <v>33932.660666666663</v>
      </c>
      <c r="O1164" s="25">
        <f t="shared" si="1045"/>
        <v>11007.82546143035</v>
      </c>
      <c r="P1164" s="25">
        <f t="shared" si="1046"/>
        <v>22924.835205236312</v>
      </c>
      <c r="Q1164" s="25">
        <f t="array" aca="1" ref="Q1164" ca="1">INDEX('Isaac 401k'!L:L,MATCH('Retirement Calculator'!A1164,'Isaac 401k'!N:N,0),0)</f>
        <v>50854337.903860413</v>
      </c>
      <c r="R1164" s="25">
        <f t="array" aca="1" ref="R1164" ca="1">INDEX('Lorri 401b'!L:L,MATCH('Retirement Calculator'!A1164,'Lorri 401b'!N:N,0),0)</f>
        <v>33001143.805433314</v>
      </c>
      <c r="S1164" s="25">
        <f t="shared" ca="1" si="1047"/>
        <v>83855481.709293723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6404.7404596389215</v>
      </c>
      <c r="K1165" s="25">
        <f t="shared" si="1044"/>
        <v>16520.094745597391</v>
      </c>
      <c r="L1165" s="25"/>
      <c r="N1165" s="25">
        <f>'Combined Retirement'!$C$18/12</f>
        <v>33932.660666666663</v>
      </c>
      <c r="O1165" s="25">
        <f t="shared" si="1045"/>
        <v>11007.82546143035</v>
      </c>
      <c r="P1165" s="25">
        <f t="shared" si="1046"/>
        <v>22924.835205236312</v>
      </c>
      <c r="Q1165" s="25">
        <f t="array" aca="1" ref="Q1165" ca="1">INDEX('Isaac 401k'!L:L,MATCH('Retirement Calculator'!A1165,'Isaac 401k'!N:N,0),0)</f>
        <v>51059799.551581614</v>
      </c>
      <c r="R1165" s="25">
        <f t="array" aca="1" ref="R1165" ca="1">INDEX('Lorri 401b'!L:L,MATCH('Retirement Calculator'!A1165,'Lorri 401b'!N:N,0),0)</f>
        <v>33122059.642815582</v>
      </c>
      <c r="S1165" s="25">
        <f t="shared" ca="1" si="1047"/>
        <v>84181859.194397196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6404.7404596389215</v>
      </c>
      <c r="K1166" s="25">
        <f t="shared" si="1044"/>
        <v>16520.094745597391</v>
      </c>
      <c r="L1166" s="25"/>
      <c r="N1166" s="25">
        <f>'Combined Retirement'!$C$18/12</f>
        <v>33932.660666666663</v>
      </c>
      <c r="O1166" s="25">
        <f t="shared" si="1045"/>
        <v>11007.82546143035</v>
      </c>
      <c r="P1166" s="25">
        <f t="shared" si="1046"/>
        <v>22924.835205236312</v>
      </c>
      <c r="Q1166" s="25">
        <f t="array" aca="1" ref="Q1166" ca="1">INDEX('Isaac 401k'!L:L,MATCH('Retirement Calculator'!A1166,'Isaac 401k'!N:N,0),0)</f>
        <v>51266117.289501652</v>
      </c>
      <c r="R1166" s="25">
        <f t="array" aca="1" ref="R1166" ca="1">INDEX('Lorri 401b'!L:L,MATCH('Retirement Calculator'!A1166,'Lorri 401b'!N:N,0),0)</f>
        <v>33243479.296186943</v>
      </c>
      <c r="S1166" s="25">
        <f t="shared" ca="1" si="1047"/>
        <v>84509596.585688591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6404.7404596389215</v>
      </c>
      <c r="K1167" s="25">
        <f t="shared" si="1044"/>
        <v>16520.094745597391</v>
      </c>
      <c r="L1167" s="25"/>
      <c r="N1167" s="25">
        <f>'Combined Retirement'!$C$18/12</f>
        <v>33932.660666666663</v>
      </c>
      <c r="O1167" s="25">
        <f t="shared" si="1045"/>
        <v>11007.82546143035</v>
      </c>
      <c r="P1167" s="25">
        <f t="shared" si="1046"/>
        <v>22924.835205236312</v>
      </c>
      <c r="Q1167" s="25">
        <f t="array" aca="1" ref="Q1167" ca="1">INDEX('Isaac 401k'!L:L,MATCH('Retirement Calculator'!A1167,'Isaac 401k'!N:N,0),0)</f>
        <v>51473294.684663028</v>
      </c>
      <c r="R1167" s="25">
        <f t="array" aca="1" ref="R1167" ca="1">INDEX('Lorri 401b'!L:L,MATCH('Retirement Calculator'!A1167,'Lorri 401b'!N:N,0),0)</f>
        <v>33365404.864780683</v>
      </c>
      <c r="S1167" s="25">
        <f t="shared" ca="1" si="1047"/>
        <v>84838699.549443707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6404.7404596389215</v>
      </c>
      <c r="K1168" s="25">
        <f t="shared" si="1044"/>
        <v>16520.094745597391</v>
      </c>
      <c r="L1168" s="25"/>
      <c r="N1168" s="25">
        <f>'Combined Retirement'!$C$18/12</f>
        <v>33932.660666666663</v>
      </c>
      <c r="O1168" s="25">
        <f t="shared" si="1045"/>
        <v>11007.82546143035</v>
      </c>
      <c r="P1168" s="25">
        <f t="shared" si="1046"/>
        <v>22924.835205236312</v>
      </c>
      <c r="Q1168" s="25">
        <f t="array" aca="1" ref="Q1168" ca="1">INDEX('Isaac 401k'!L:L,MATCH('Retirement Calculator'!A1168,'Isaac 401k'!N:N,0),0)</f>
        <v>51681335.318970904</v>
      </c>
      <c r="R1168" s="25">
        <f t="array" aca="1" ref="R1168" ca="1">INDEX('Lorri 401b'!L:L,MATCH('Retirement Calculator'!A1168,'Lorri 401b'!N:N,0),0)</f>
        <v>33487838.456576899</v>
      </c>
      <c r="S1168" s="25">
        <f t="shared" ca="1" si="1047"/>
        <v>85169173.775547802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6404.7404596389215</v>
      </c>
      <c r="K1169" s="25">
        <f t="shared" si="1044"/>
        <v>16520.094745597391</v>
      </c>
      <c r="L1169" s="25"/>
      <c r="N1169" s="25">
        <f>'Combined Retirement'!$C$18/12</f>
        <v>33932.660666666663</v>
      </c>
      <c r="O1169" s="25">
        <f t="shared" si="1045"/>
        <v>11007.82546143035</v>
      </c>
      <c r="P1169" s="25">
        <f t="shared" si="1046"/>
        <v>22924.835205236312</v>
      </c>
      <c r="Q1169" s="25">
        <f t="array" aca="1" ref="Q1169" ca="1">INDEX('Isaac 401k'!L:L,MATCH('Retirement Calculator'!A1169,'Isaac 401k'!N:N,0),0)</f>
        <v>51890242.789255068</v>
      </c>
      <c r="R1169" s="25">
        <f t="array" aca="1" ref="R1169" ca="1">INDEX('Lorri 401b'!L:L,MATCH('Retirement Calculator'!A1169,'Lorri 401b'!N:N,0),0)</f>
        <v>33610782.188338928</v>
      </c>
      <c r="S1169" s="25">
        <f t="shared" ca="1" si="1047"/>
        <v>85501024.977593988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6404.7404596389215</v>
      </c>
      <c r="K1170" s="25">
        <f t="shared" si="1044"/>
        <v>16520.094745597391</v>
      </c>
      <c r="L1170" s="25"/>
      <c r="N1170" s="25">
        <f>'Combined Retirement'!$C$18/12</f>
        <v>33932.660666666663</v>
      </c>
      <c r="O1170" s="25">
        <f t="shared" si="1045"/>
        <v>11007.82546143035</v>
      </c>
      <c r="P1170" s="25">
        <f t="shared" si="1046"/>
        <v>22924.835205236312</v>
      </c>
      <c r="Q1170" s="25">
        <f t="array" aca="1" ref="Q1170" ca="1">INDEX('Isaac 401k'!L:L,MATCH('Retirement Calculator'!A1170,'Isaac 401k'!N:N,0),0)</f>
        <v>52100020.707332082</v>
      </c>
      <c r="R1170" s="25">
        <f t="array" aca="1" ref="R1170" ca="1">INDEX('Lorri 401b'!L:L,MATCH('Retirement Calculator'!A1170,'Lorri 401b'!N:N,0),0)</f>
        <v>33734238.185649969</v>
      </c>
      <c r="S1170" s="25">
        <f t="shared" ca="1" si="1047"/>
        <v>85834258.892982051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6404.7404596389215</v>
      </c>
      <c r="K1171" s="25">
        <f t="shared" si="1044"/>
        <v>16520.094745597391</v>
      </c>
      <c r="L1171" s="25"/>
      <c r="N1171" s="25">
        <f>'Combined Retirement'!$C$18/12</f>
        <v>33932.660666666663</v>
      </c>
      <c r="O1171" s="25">
        <f t="shared" si="1045"/>
        <v>11007.82546143035</v>
      </c>
      <c r="P1171" s="25">
        <f t="shared" si="1046"/>
        <v>22924.835205236312</v>
      </c>
      <c r="Q1171" s="25">
        <f t="array" aca="1" ref="Q1171" ca="1">INDEX('Isaac 401k'!L:L,MATCH('Retirement Calculator'!A1171,'Isaac 401k'!N:N,0),0)</f>
        <v>52310672.700067751</v>
      </c>
      <c r="R1171" s="25">
        <f t="array" aca="1" ref="R1171" ca="1">INDEX('Lorri 401b'!L:L,MATCH('Retirement Calculator'!A1171,'Lorri 401b'!N:N,0),0)</f>
        <v>33858208.582949802</v>
      </c>
      <c r="S1171" s="25">
        <f t="shared" ca="1" si="1047"/>
        <v>86168881.283017546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609</v>
      </c>
      <c r="C1" s="349" t="s">
        <v>610</v>
      </c>
      <c r="D1" s="410" t="s">
        <v>611</v>
      </c>
      <c r="E1" s="410" t="s">
        <v>612</v>
      </c>
      <c r="F1" s="410" t="s">
        <v>613</v>
      </c>
      <c r="G1" s="410" t="s">
        <v>614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15.854794520547944</v>
      </c>
      <c r="R1" s="411"/>
      <c r="S1" s="411"/>
      <c r="T1" s="411"/>
      <c r="U1" s="411"/>
      <c r="V1" s="412">
        <f ca="1">(TODAY()-B16)/365</f>
        <v>16.350684931506848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18.605479452054794</v>
      </c>
      <c r="B2" s="349">
        <v>39356</v>
      </c>
      <c r="C2" s="349">
        <f ca="1">TODAY()</f>
        <v>46147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0.11185223460197449</v>
      </c>
      <c r="G2" s="413">
        <f ca="1">(72/(F2*100))</f>
        <v>6.4370640654799232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0.11185223460197449</v>
      </c>
      <c r="E4" s="411"/>
      <c r="F4" s="307"/>
      <c r="G4" s="307"/>
      <c r="H4" s="307"/>
      <c r="I4" s="411"/>
      <c r="J4" s="307">
        <f ca="1">XIRR(H8:H82,B8:B82)</f>
        <v>0.11335781216621399</v>
      </c>
      <c r="K4" s="307"/>
      <c r="L4" s="307"/>
      <c r="M4" s="307"/>
      <c r="N4" s="411"/>
      <c r="O4" s="307">
        <f ca="1">XIRR(L7:L82,B7:B82)</f>
        <v>0.11039928793907167</v>
      </c>
      <c r="P4" s="307"/>
      <c r="Q4" s="307"/>
      <c r="R4" s="411"/>
      <c r="S4" s="411"/>
      <c r="T4" s="307">
        <f ca="1">XIRR(Q18:Q82,B18:B82)</f>
        <v>0.11078413128852843</v>
      </c>
      <c r="U4" s="307"/>
      <c r="V4" s="307"/>
      <c r="W4" s="307"/>
      <c r="X4" s="411"/>
      <c r="Y4" s="307">
        <f ca="1">XIRR(V16:V82,B16:B82)</f>
        <v>0.11142997145652769</v>
      </c>
      <c r="Z4" s="307"/>
    </row>
    <row r="5" spans="1:26" ht="11.25" customHeight="1" x14ac:dyDescent="0.3">
      <c r="A5" s="415"/>
      <c r="B5" s="306"/>
      <c r="C5" s="306"/>
      <c r="D5" s="554" t="s">
        <v>615</v>
      </c>
      <c r="E5" s="550"/>
      <c r="F5" s="550"/>
      <c r="G5" s="535"/>
      <c r="H5" s="555" t="s">
        <v>616</v>
      </c>
      <c r="I5" s="550"/>
      <c r="J5" s="550"/>
      <c r="K5" s="535"/>
      <c r="L5" s="556" t="s">
        <v>617</v>
      </c>
      <c r="M5" s="550"/>
      <c r="N5" s="550"/>
      <c r="O5" s="550"/>
      <c r="P5" s="535"/>
      <c r="Q5" s="555" t="s">
        <v>618</v>
      </c>
      <c r="R5" s="550"/>
      <c r="S5" s="550"/>
      <c r="T5" s="550"/>
      <c r="U5" s="535"/>
      <c r="V5" s="556" t="s">
        <v>619</v>
      </c>
      <c r="W5" s="550"/>
      <c r="X5" s="550"/>
      <c r="Y5" s="550"/>
      <c r="Z5" s="535"/>
    </row>
    <row r="6" spans="1:26" ht="11.25" customHeight="1" x14ac:dyDescent="0.3">
      <c r="A6" s="418" t="s">
        <v>620</v>
      </c>
      <c r="B6" s="418">
        <f ca="1">MAX(A:A)</f>
        <v>75</v>
      </c>
      <c r="C6" s="416"/>
      <c r="D6" s="349" t="s">
        <v>621</v>
      </c>
      <c r="E6" s="296" t="s">
        <v>622</v>
      </c>
      <c r="F6" s="296" t="s">
        <v>623</v>
      </c>
      <c r="G6" s="296" t="s">
        <v>624</v>
      </c>
      <c r="H6" s="419" t="s">
        <v>621</v>
      </c>
      <c r="I6" s="419" t="s">
        <v>622</v>
      </c>
      <c r="J6" s="419" t="s">
        <v>623</v>
      </c>
      <c r="K6" s="419" t="s">
        <v>624</v>
      </c>
      <c r="L6" s="420" t="s">
        <v>621</v>
      </c>
      <c r="M6" s="420" t="s">
        <v>625</v>
      </c>
      <c r="N6" s="420" t="s">
        <v>622</v>
      </c>
      <c r="O6" s="420" t="s">
        <v>623</v>
      </c>
      <c r="P6" s="420" t="s">
        <v>624</v>
      </c>
      <c r="Q6" s="419" t="s">
        <v>626</v>
      </c>
      <c r="R6" s="419" t="s">
        <v>627</v>
      </c>
      <c r="S6" s="419" t="s">
        <v>628</v>
      </c>
      <c r="T6" s="419" t="s">
        <v>623</v>
      </c>
      <c r="U6" s="419" t="s">
        <v>624</v>
      </c>
      <c r="V6" s="420" t="s">
        <v>629</v>
      </c>
      <c r="W6" s="420" t="s">
        <v>627</v>
      </c>
      <c r="X6" s="420" t="s">
        <v>622</v>
      </c>
      <c r="Y6" s="420" t="s">
        <v>623</v>
      </c>
      <c r="Z6" s="420" t="s">
        <v>624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46147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630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631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632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633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634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635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636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637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638</v>
      </c>
      <c r="C1" s="441">
        <f ca="1">TODAY()</f>
        <v>46147</v>
      </c>
      <c r="D1" s="557" t="s">
        <v>639</v>
      </c>
      <c r="E1" s="535"/>
      <c r="F1" s="557" t="s">
        <v>640</v>
      </c>
      <c r="G1" s="535"/>
      <c r="H1" s="557" t="s">
        <v>641</v>
      </c>
      <c r="I1" s="535"/>
      <c r="J1" s="557" t="s">
        <v>642</v>
      </c>
      <c r="K1" s="535"/>
      <c r="L1" s="442"/>
      <c r="M1" s="442"/>
      <c r="N1" s="443">
        <f>R1/Q1</f>
        <v>0.2043592007550798</v>
      </c>
      <c r="O1" s="558" t="s">
        <v>643</v>
      </c>
      <c r="P1" s="544"/>
      <c r="Q1" s="444">
        <f>'Retirement Calculator'!B3</f>
        <v>407191.92799999996</v>
      </c>
      <c r="R1" s="445">
        <f>SUM(R3:R9)</f>
        <v>83213.416959999988</v>
      </c>
    </row>
    <row r="2" spans="2:18" ht="11.25" customHeight="1" x14ac:dyDescent="0.3">
      <c r="B2" s="440" t="s">
        <v>644</v>
      </c>
      <c r="C2" s="441">
        <f>'Retirement Calculator'!D6</f>
        <v>51288</v>
      </c>
      <c r="D2" s="446" t="s">
        <v>565</v>
      </c>
      <c r="E2" s="447">
        <f>B13</f>
        <v>104249.60000000001</v>
      </c>
      <c r="F2" s="446" t="s">
        <v>565</v>
      </c>
      <c r="G2" s="447">
        <f>C13</f>
        <v>18000</v>
      </c>
      <c r="H2" s="446" t="s">
        <v>565</v>
      </c>
      <c r="I2" s="447">
        <f>D13</f>
        <v>162500</v>
      </c>
      <c r="J2" s="446" t="s">
        <v>565</v>
      </c>
      <c r="K2" s="447">
        <f>I2</f>
        <v>162500</v>
      </c>
      <c r="L2" s="442"/>
      <c r="M2" s="442"/>
      <c r="N2" s="448" t="s">
        <v>579</v>
      </c>
      <c r="O2" s="449" t="s">
        <v>645</v>
      </c>
      <c r="P2" s="449" t="s">
        <v>646</v>
      </c>
      <c r="Q2" s="450" t="s">
        <v>647</v>
      </c>
      <c r="R2" s="451" t="s">
        <v>648</v>
      </c>
    </row>
    <row r="3" spans="2:18" ht="11.25" customHeight="1" x14ac:dyDescent="0.3">
      <c r="B3" s="440" t="s">
        <v>649</v>
      </c>
      <c r="C3" s="449">
        <f ca="1">(C2-C1)/365.25</f>
        <v>14.075290896646132</v>
      </c>
      <c r="D3" s="440" t="s">
        <v>650</v>
      </c>
      <c r="E3" s="452">
        <f ca="1">'TSP-401K'!J4</f>
        <v>0.11335781216621399</v>
      </c>
      <c r="F3" s="440" t="s">
        <v>650</v>
      </c>
      <c r="G3" s="452">
        <f ca="1">'TSP-401K'!O4</f>
        <v>0.11039928793907167</v>
      </c>
      <c r="H3" s="440" t="s">
        <v>650</v>
      </c>
      <c r="I3" s="452">
        <f ca="1">'TSP-401K'!T4</f>
        <v>0.11078413128852843</v>
      </c>
      <c r="J3" s="440" t="s">
        <v>650</v>
      </c>
      <c r="K3" s="452">
        <f ca="1">'TSP-401K'!Y4</f>
        <v>0.11142997145652769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651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652</v>
      </c>
      <c r="C5" s="449">
        <f ca="1">(C4-C1)/365.25</f>
        <v>14.075290896646132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653</v>
      </c>
      <c r="C6" s="456">
        <f>E6+G6+I6+K6</f>
        <v>1063118.3599999999</v>
      </c>
      <c r="D6" s="440" t="s">
        <v>654</v>
      </c>
      <c r="E6" s="456">
        <f>'TSP-401K'!H82*-1</f>
        <v>416706.47999999992</v>
      </c>
      <c r="F6" s="440" t="s">
        <v>654</v>
      </c>
      <c r="G6" s="456">
        <f>'TSP-401K'!L82*-1</f>
        <v>133805.42999999996</v>
      </c>
      <c r="H6" s="440" t="s">
        <v>654</v>
      </c>
      <c r="I6" s="456">
        <f>'TSP-401K'!Q82*-1</f>
        <v>392470.39999999991</v>
      </c>
      <c r="J6" s="440" t="s">
        <v>654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3641.9279999999562</v>
      </c>
      <c r="R7" s="454">
        <f t="shared" si="0"/>
        <v>1165.4169599999859</v>
      </c>
    </row>
    <row r="8" spans="2:18" ht="11.25" customHeight="1" x14ac:dyDescent="0.3">
      <c r="B8" s="440" t="s">
        <v>655</v>
      </c>
      <c r="C8" s="456">
        <f ca="1">E8+G8+I8+K8</f>
        <v>6388227.8935379991</v>
      </c>
      <c r="D8" s="440" t="s">
        <v>656</v>
      </c>
      <c r="E8" s="456">
        <f ca="1">FV(E3/26,C3*26,-(E2*0.1)/26,-E6,1)</f>
        <v>2409185.7080936907</v>
      </c>
      <c r="F8" s="440" t="s">
        <v>656</v>
      </c>
      <c r="G8" s="456">
        <f ca="1">FV(G3/12,12*C3,-(G2*0.1)/12,-G6,1)</f>
        <v>689227.09962500294</v>
      </c>
      <c r="H8" s="440" t="s">
        <v>656</v>
      </c>
      <c r="I8" s="456">
        <f ca="1">FV(I3/24,C5*24,-(I2*0.1)/24,-I6,1)</f>
        <v>2410648.1676081223</v>
      </c>
      <c r="J8" s="440" t="s">
        <v>656</v>
      </c>
      <c r="K8" s="456">
        <f ca="1">FV(K3/24,C5*24,-(K2*0.055)/24,-K6,1)</f>
        <v>879166.91821118374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657</v>
      </c>
      <c r="C12" s="457" t="s">
        <v>581</v>
      </c>
      <c r="D12" s="457" t="s">
        <v>658</v>
      </c>
      <c r="E12" s="465" t="s">
        <v>659</v>
      </c>
      <c r="F12" s="455"/>
      <c r="G12" s="457"/>
      <c r="H12" s="442"/>
      <c r="I12" s="457" t="s">
        <v>568</v>
      </c>
      <c r="J12" s="457" t="s">
        <v>569</v>
      </c>
      <c r="K12" s="457" t="s">
        <v>570</v>
      </c>
      <c r="L12" s="457" t="s">
        <v>571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660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661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662</v>
      </c>
      <c r="C16" s="466" t="s">
        <v>663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0.43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407191.92799999996</v>
      </c>
      <c r="D18" s="468"/>
      <c r="E18" s="468"/>
      <c r="F18" s="455"/>
      <c r="G18" s="442"/>
      <c r="H18" s="457" t="s">
        <v>664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665</v>
      </c>
      <c r="C21" s="466" t="s">
        <v>666</v>
      </c>
      <c r="D21" s="466" t="s">
        <v>667</v>
      </c>
      <c r="E21" s="468" t="s">
        <v>668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669</v>
      </c>
      <c r="C23" s="457" t="s">
        <v>670</v>
      </c>
      <c r="D23" s="457" t="s">
        <v>671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664</v>
      </c>
      <c r="C28" s="466" t="s">
        <v>672</v>
      </c>
      <c r="D28" s="466" t="s">
        <v>673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Retirement'!E8+'Combined Retirement'!G8</f>
        <v>3098412.8077186937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675</v>
      </c>
      <c r="B2" s="471">
        <v>0.05</v>
      </c>
      <c r="C2" s="457" t="s">
        <v>676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42" t="s">
        <v>609</v>
      </c>
    </row>
    <row r="8" spans="1:14" ht="11.25" customHeight="1" x14ac:dyDescent="0.3">
      <c r="A8" s="470">
        <v>1</v>
      </c>
      <c r="B8" s="458">
        <f ca="1">B1</f>
        <v>3098412.8077186937</v>
      </c>
      <c r="C8" s="458">
        <f t="shared" ref="C8:C136" si="0">SUMIF(G:G,A8,J:J)</f>
        <v>311614.02246283577</v>
      </c>
      <c r="D8" s="458">
        <f ca="1">SUMIF(G:G,1,K:K)</f>
        <v>149950.84247861942</v>
      </c>
      <c r="E8" s="458">
        <f t="shared" ref="E8:E136" ca="1" si="1">B8-C8+D8</f>
        <v>2936749.6277344772</v>
      </c>
      <c r="F8" s="442"/>
      <c r="G8" s="470">
        <v>1</v>
      </c>
      <c r="H8" s="470">
        <v>1</v>
      </c>
      <c r="I8" s="455">
        <f ca="1">B1</f>
        <v>3098412.8077186937</v>
      </c>
      <c r="J8" s="455">
        <f t="array" ref="J8">IFERROR(INDEX('Retirement Calculator'!J:J,MATCH('Isaac 401k'!N8,'Retirement Calculator'!A:A,0),0),0)</f>
        <v>25967.835205236315</v>
      </c>
      <c r="K8" s="455">
        <f t="shared" ref="K8:K262" ca="1" si="2">IPMT(M8/12,1,12,-I8+J8,,0)</f>
        <v>12801.854052139406</v>
      </c>
      <c r="L8" s="455">
        <f t="shared" ref="L8:L262" ca="1" si="3">I8-J8+K8</f>
        <v>3085246.8265655967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2936749.6277344772</v>
      </c>
      <c r="C9" s="458">
        <f t="shared" si="0"/>
        <v>311614.02246283577</v>
      </c>
      <c r="D9" s="458">
        <f ca="1">SUMIF(G:G,2,K:K)</f>
        <v>141679.84737303064</v>
      </c>
      <c r="E9" s="458">
        <f t="shared" ca="1" si="1"/>
        <v>2766815.4526446718</v>
      </c>
      <c r="F9" s="442"/>
      <c r="G9" s="470">
        <v>1</v>
      </c>
      <c r="H9" s="470">
        <v>2</v>
      </c>
      <c r="I9" s="455">
        <f t="shared" ref="I9:I263" ca="1" si="5">L8</f>
        <v>3085246.8265655967</v>
      </c>
      <c r="J9" s="455">
        <f t="array" ref="J9">IFERROR(INDEX('Retirement Calculator'!J:J,MATCH('Isaac 401k'!N9,'Retirement Calculator'!A:A,0),0),0)</f>
        <v>25967.835205236315</v>
      </c>
      <c r="K9" s="455">
        <f t="shared" ca="1" si="2"/>
        <v>12746.995797334834</v>
      </c>
      <c r="L9" s="455">
        <f t="shared" ca="1" si="3"/>
        <v>3072025.987157695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2766815.4526446718</v>
      </c>
      <c r="C10" s="458">
        <f t="shared" si="0"/>
        <v>311614.02246283577</v>
      </c>
      <c r="D10" s="458">
        <f ca="1">SUMIF(G:G,3,K:K)</f>
        <v>132985.69246046941</v>
      </c>
      <c r="E10" s="458">
        <f t="shared" ca="1" si="1"/>
        <v>2588187.1226423052</v>
      </c>
      <c r="F10" s="442"/>
      <c r="G10" s="470">
        <v>1</v>
      </c>
      <c r="H10" s="470">
        <v>3</v>
      </c>
      <c r="I10" s="455">
        <f t="shared" ca="1" si="5"/>
        <v>3072025.987157695</v>
      </c>
      <c r="J10" s="455">
        <f t="array" ref="J10">IFERROR(INDEX('Retirement Calculator'!J:J,MATCH('Isaac 401k'!N10,'Retirement Calculator'!A:A,0),0),0)</f>
        <v>25967.835205236315</v>
      </c>
      <c r="K10" s="455">
        <f t="shared" ca="1" si="2"/>
        <v>12691.908966468578</v>
      </c>
      <c r="L10" s="455">
        <f t="shared" ca="1" si="3"/>
        <v>3058750.0609189272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2588187.1226423052</v>
      </c>
      <c r="C11" s="458">
        <f t="shared" si="0"/>
        <v>307876.02246283577</v>
      </c>
      <c r="D11" s="458">
        <f ca="1">SUMIF(G:G,4,K:K)</f>
        <v>123901.62072240954</v>
      </c>
      <c r="E11" s="458">
        <f t="shared" ca="1" si="1"/>
        <v>2404212.7209018786</v>
      </c>
      <c r="F11" s="442"/>
      <c r="G11" s="470">
        <v>1</v>
      </c>
      <c r="H11" s="470">
        <v>4</v>
      </c>
      <c r="I11" s="455">
        <f t="shared" ca="1" si="5"/>
        <v>3058750.0609189272</v>
      </c>
      <c r="J11" s="455">
        <f t="array" ref="J11">IFERROR(INDEX('Retirement Calculator'!J:J,MATCH('Isaac 401k'!N11,'Retirement Calculator'!A:A,0),0),0)</f>
        <v>25967.835205236315</v>
      </c>
      <c r="K11" s="455">
        <f t="shared" ca="1" si="2"/>
        <v>12636.592607140377</v>
      </c>
      <c r="L11" s="455">
        <f t="shared" ca="1" si="3"/>
        <v>3045418.8183208313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2404212.7209018786</v>
      </c>
      <c r="C12" s="458">
        <f t="shared" si="0"/>
        <v>304138.02246283571</v>
      </c>
      <c r="D12" s="458">
        <f ca="1">SUMIF(G:G,5,K:K)</f>
        <v>114639.84936106403</v>
      </c>
      <c r="E12" s="458">
        <f t="shared" ca="1" si="1"/>
        <v>2214714.5478001069</v>
      </c>
      <c r="F12" s="442"/>
      <c r="G12" s="470">
        <v>1</v>
      </c>
      <c r="H12" s="470">
        <v>5</v>
      </c>
      <c r="I12" s="455">
        <f t="shared" ca="1" si="5"/>
        <v>3045418.8183208313</v>
      </c>
      <c r="J12" s="455">
        <f t="array" ref="J12">IFERROR(INDEX('Retirement Calculator'!J:J,MATCH('Isaac 401k'!N12,'Retirement Calculator'!A:A,0),0),0)</f>
        <v>25967.835205236315</v>
      </c>
      <c r="K12" s="455">
        <f t="shared" ca="1" si="2"/>
        <v>12581.045762981645</v>
      </c>
      <c r="L12" s="455">
        <f t="shared" ca="1" si="3"/>
        <v>3032032.0288785766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2214714.5478001069</v>
      </c>
      <c r="C13" s="458">
        <f t="shared" si="0"/>
        <v>212818.04673484879</v>
      </c>
      <c r="D13" s="458">
        <f ca="1">SUMIF(G:G,6,K:K)</f>
        <v>106092.62439239258</v>
      </c>
      <c r="E13" s="458">
        <f t="shared" ca="1" si="1"/>
        <v>2107989.125457651</v>
      </c>
      <c r="F13" s="442"/>
      <c r="G13" s="470">
        <v>1</v>
      </c>
      <c r="H13" s="470">
        <v>6</v>
      </c>
      <c r="I13" s="455">
        <f t="shared" ca="1" si="5"/>
        <v>3032032.0288785766</v>
      </c>
      <c r="J13" s="455">
        <f t="array" ref="J13">IFERROR(INDEX('Retirement Calculator'!J:J,MATCH('Isaac 401k'!N13,'Retirement Calculator'!A:A,0),0),0)</f>
        <v>25967.835205236315</v>
      </c>
      <c r="K13" s="455">
        <f t="shared" ca="1" si="2"/>
        <v>12525.267473638916</v>
      </c>
      <c r="L13" s="455">
        <f t="shared" ca="1" si="3"/>
        <v>3018589.4611469791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2107989.125457651</v>
      </c>
      <c r="C14" s="458">
        <f t="shared" si="0"/>
        <v>84970.080715667049</v>
      </c>
      <c r="D14" s="458">
        <f ca="1">SUMIF(G:G,7,K:K)</f>
        <v>105511.92402053523</v>
      </c>
      <c r="E14" s="458">
        <f t="shared" ca="1" si="1"/>
        <v>2128530.9687625193</v>
      </c>
      <c r="F14" s="442"/>
      <c r="G14" s="470">
        <v>1</v>
      </c>
      <c r="H14" s="470">
        <v>7</v>
      </c>
      <c r="I14" s="455">
        <f t="shared" ca="1" si="5"/>
        <v>3018589.4611469791</v>
      </c>
      <c r="J14" s="455">
        <f t="array" ref="J14">IFERROR(INDEX('Retirement Calculator'!J:J,MATCH('Isaac 401k'!N14,'Retirement Calculator'!A:A,0),0),0)</f>
        <v>25967.835205236315</v>
      </c>
      <c r="K14" s="455">
        <f t="shared" ca="1" si="2"/>
        <v>12469.256774757261</v>
      </c>
      <c r="L14" s="455">
        <f t="shared" ca="1" si="3"/>
        <v>3005090.8827164997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2128530.9687625193</v>
      </c>
      <c r="C15" s="458">
        <f t="shared" si="0"/>
        <v>84970.080715667049</v>
      </c>
      <c r="D15" s="458">
        <f ca="1">SUMIF(G:G,8,K:K)</f>
        <v>106562.88371000145</v>
      </c>
      <c r="E15" s="458">
        <f t="shared" ca="1" si="1"/>
        <v>2150123.7717568539</v>
      </c>
      <c r="F15" s="442"/>
      <c r="G15" s="470">
        <v>1</v>
      </c>
      <c r="H15" s="470">
        <v>8</v>
      </c>
      <c r="I15" s="455">
        <f t="shared" ca="1" si="5"/>
        <v>3005090.8827164997</v>
      </c>
      <c r="J15" s="455">
        <f t="array" ref="J15">IFERROR(INDEX('Retirement Calculator'!J:J,MATCH('Isaac 401k'!N15,'Retirement Calculator'!A:A,0),0),0)</f>
        <v>25967.835205236315</v>
      </c>
      <c r="K15" s="455">
        <f t="shared" ca="1" si="2"/>
        <v>12413.012697963597</v>
      </c>
      <c r="L15" s="455">
        <f t="shared" ca="1" si="3"/>
        <v>2991536.0602092268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2150123.7717568539</v>
      </c>
      <c r="C16" s="458">
        <f t="shared" si="0"/>
        <v>77532.985115667063</v>
      </c>
      <c r="D16" s="458">
        <f ca="1">SUMIF(G:G,9,K:K)</f>
        <v>107856.14657811724</v>
      </c>
      <c r="E16" s="458">
        <f t="shared" ca="1" si="1"/>
        <v>2180446.9332193038</v>
      </c>
      <c r="F16" s="442"/>
      <c r="G16" s="470">
        <v>1</v>
      </c>
      <c r="H16" s="470">
        <v>9</v>
      </c>
      <c r="I16" s="455">
        <f t="shared" ca="1" si="5"/>
        <v>2991536.0602092268</v>
      </c>
      <c r="J16" s="455">
        <f t="array" ref="J16">IFERROR(INDEX('Retirement Calculator'!J:J,MATCH('Isaac 401k'!N16,'Retirement Calculator'!A:A,0),0),0)</f>
        <v>25967.835205236315</v>
      </c>
      <c r="K16" s="455">
        <f t="shared" ca="1" si="2"/>
        <v>12356.534270849959</v>
      </c>
      <c r="L16" s="455">
        <f t="shared" ca="1" si="3"/>
        <v>2977924.7592748404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2180446.9332193038</v>
      </c>
      <c r="C17" s="458">
        <f t="shared" si="0"/>
        <v>76856.885515667076</v>
      </c>
      <c r="D17" s="458">
        <f ca="1">SUMIF(G:G,10,K:K)</f>
        <v>109442.12760700338</v>
      </c>
      <c r="E17" s="458">
        <f t="shared" ca="1" si="1"/>
        <v>2213032.1753106401</v>
      </c>
      <c r="F17" s="442"/>
      <c r="G17" s="470">
        <v>1</v>
      </c>
      <c r="H17" s="470">
        <v>10</v>
      </c>
      <c r="I17" s="455">
        <f t="shared" ca="1" si="5"/>
        <v>2977924.7592748404</v>
      </c>
      <c r="J17" s="455">
        <f t="array" ref="J17">IFERROR(INDEX('Retirement Calculator'!J:J,MATCH('Isaac 401k'!N17,'Retirement Calculator'!A:A,0),0),0)</f>
        <v>25967.835205236315</v>
      </c>
      <c r="K17" s="455">
        <f t="shared" ca="1" si="2"/>
        <v>12299.820516956683</v>
      </c>
      <c r="L17" s="455">
        <f t="shared" ca="1" si="3"/>
        <v>2964256.7445865604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2213032.1753106401</v>
      </c>
      <c r="C18" s="458">
        <f t="shared" si="0"/>
        <v>76856.885515667076</v>
      </c>
      <c r="D18" s="458">
        <f ca="1">SUMIF(G:G,11,K:K)</f>
        <v>111109.25043533171</v>
      </c>
      <c r="E18" s="458">
        <f t="shared" ca="1" si="1"/>
        <v>2247284.5402303049</v>
      </c>
      <c r="F18" s="442"/>
      <c r="G18" s="470">
        <v>1</v>
      </c>
      <c r="H18" s="470">
        <v>11</v>
      </c>
      <c r="I18" s="455">
        <f t="shared" ca="1" si="5"/>
        <v>2964256.7445865604</v>
      </c>
      <c r="J18" s="455">
        <f t="array" ref="J18">IFERROR(INDEX('Retirement Calculator'!J:J,MATCH('Isaac 401k'!N18,'Retirement Calculator'!A:A,0),0),0)</f>
        <v>25967.835205236315</v>
      </c>
      <c r="K18" s="455">
        <f t="shared" ca="1" si="2"/>
        <v>12242.870455755516</v>
      </c>
      <c r="L18" s="455">
        <f t="shared" ca="1" si="3"/>
        <v>2950531.7798370793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2247284.5402303049</v>
      </c>
      <c r="C19" s="458">
        <f t="shared" si="0"/>
        <v>76856.885515667076</v>
      </c>
      <c r="D19" s="458">
        <f ca="1">SUMIF(G:G,12,K:K)</f>
        <v>112861.66643155931</v>
      </c>
      <c r="E19" s="458">
        <f t="shared" ca="1" si="1"/>
        <v>2283289.3211461972</v>
      </c>
      <c r="F19" s="442"/>
      <c r="G19" s="470">
        <v>1</v>
      </c>
      <c r="H19" s="470">
        <v>12</v>
      </c>
      <c r="I19" s="455">
        <f t="shared" ca="1" si="5"/>
        <v>2950531.7798370793</v>
      </c>
      <c r="J19" s="455">
        <f t="array" ref="J19">IFERROR(INDEX('Retirement Calculator'!J:J,MATCH('Isaac 401k'!N19,'Retirement Calculator'!A:A,0),0),0)</f>
        <v>25967.835205236315</v>
      </c>
      <c r="K19" s="455">
        <f t="shared" ca="1" si="2"/>
        <v>12185.683102632678</v>
      </c>
      <c r="L19" s="455">
        <f t="shared" ca="1" si="3"/>
        <v>2936749.6277344758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2283289.3211461972</v>
      </c>
      <c r="C20" s="458">
        <f t="shared" si="0"/>
        <v>76856.885515667076</v>
      </c>
      <c r="D20" s="458">
        <f ca="1">SUMIF(G:G,13,K:K)</f>
        <v>114703.73935603222</v>
      </c>
      <c r="E20" s="458">
        <f t="shared" ca="1" si="1"/>
        <v>2321136.1749865622</v>
      </c>
      <c r="F20" s="442"/>
      <c r="G20" s="470">
        <v>2</v>
      </c>
      <c r="H20" s="470">
        <v>13</v>
      </c>
      <c r="I20" s="455">
        <f t="shared" ca="1" si="5"/>
        <v>2936749.6277344758</v>
      </c>
      <c r="J20" s="455">
        <f t="array" ref="J20">IFERROR(INDEX('Retirement Calculator'!J:J,MATCH('Isaac 401k'!N20,'Retirement Calculator'!A:A,0),0),0)</f>
        <v>25967.835205236315</v>
      </c>
      <c r="K20" s="455">
        <f t="shared" ca="1" si="2"/>
        <v>12128.25746887183</v>
      </c>
      <c r="L20" s="455">
        <f t="shared" ca="1" si="3"/>
        <v>2922910.0499981111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2321136.1749865622</v>
      </c>
      <c r="C21" s="458">
        <f t="shared" si="0"/>
        <v>76856.885515667076</v>
      </c>
      <c r="D21" s="458">
        <f ca="1">SUMIF(G:G,14,K:K)</f>
        <v>116640.05622735777</v>
      </c>
      <c r="E21" s="458">
        <f t="shared" ca="1" si="1"/>
        <v>2360919.3456982528</v>
      </c>
      <c r="F21" s="442"/>
      <c r="G21" s="470">
        <v>2</v>
      </c>
      <c r="H21" s="470">
        <v>14</v>
      </c>
      <c r="I21" s="455">
        <f t="shared" ca="1" si="5"/>
        <v>2922910.0499981111</v>
      </c>
      <c r="J21" s="455">
        <f t="array" ref="J21">IFERROR(INDEX('Retirement Calculator'!J:J,MATCH('Isaac 401k'!N21,'Retirement Calculator'!A:A,0),0),0)</f>
        <v>25967.835205236315</v>
      </c>
      <c r="K21" s="455">
        <f t="shared" ca="1" si="2"/>
        <v>12070.592561636977</v>
      </c>
      <c r="L21" s="455">
        <f t="shared" ca="1" si="3"/>
        <v>2909012.8073545117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2360919.3456982528</v>
      </c>
      <c r="C22" s="458">
        <f t="shared" si="0"/>
        <v>76856.885515667076</v>
      </c>
      <c r="D22" s="458">
        <f ca="1">SUMIF(G:G,15,K:K)</f>
        <v>118675.4387447207</v>
      </c>
      <c r="E22" s="458">
        <f t="shared" ca="1" si="1"/>
        <v>2402737.8989273063</v>
      </c>
      <c r="F22" s="442"/>
      <c r="G22" s="470">
        <v>2</v>
      </c>
      <c r="H22" s="470">
        <v>15</v>
      </c>
      <c r="I22" s="455">
        <f t="shared" ca="1" si="5"/>
        <v>2909012.8073545117</v>
      </c>
      <c r="J22" s="455">
        <f t="array" ref="J22">IFERROR(INDEX('Retirement Calculator'!J:J,MATCH('Isaac 401k'!N22,'Retirement Calculator'!A:A,0),0),0)</f>
        <v>25967.835205236315</v>
      </c>
      <c r="K22" s="455">
        <f t="shared" ca="1" si="2"/>
        <v>12012.687383955314</v>
      </c>
      <c r="L22" s="455">
        <f t="shared" ca="1" si="3"/>
        <v>2895057.6595332306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2402737.8989273063</v>
      </c>
      <c r="C23" s="458">
        <f t="shared" si="0"/>
        <v>76856.885515667076</v>
      </c>
      <c r="D23" s="458">
        <f ca="1">SUMIF(G:G,16,K:K)</f>
        <v>120814.95529458727</v>
      </c>
      <c r="E23" s="458">
        <f t="shared" ca="1" si="1"/>
        <v>2446695.9687062264</v>
      </c>
      <c r="F23" s="442"/>
      <c r="G23" s="470">
        <v>2</v>
      </c>
      <c r="H23" s="470">
        <v>16</v>
      </c>
      <c r="I23" s="455">
        <f t="shared" ca="1" si="5"/>
        <v>2895057.6595332306</v>
      </c>
      <c r="J23" s="455">
        <f t="array" ref="J23">IFERROR(INDEX('Retirement Calculator'!J:J,MATCH('Isaac 401k'!N23,'Retirement Calculator'!A:A,0),0),0)</f>
        <v>25967.835205236315</v>
      </c>
      <c r="K23" s="455">
        <f t="shared" ca="1" si="2"/>
        <v>11954.540934699975</v>
      </c>
      <c r="L23" s="455">
        <f t="shared" ca="1" si="3"/>
        <v>2881044.3652626942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2446695.9687062264</v>
      </c>
      <c r="C24" s="458">
        <f t="shared" si="0"/>
        <v>76856.885515667076</v>
      </c>
      <c r="D24" s="458">
        <f ca="1">SUMIF(G:G,17,K:K)</f>
        <v>123063.93357169442</v>
      </c>
      <c r="E24" s="458">
        <f t="shared" ca="1" si="1"/>
        <v>2492903.0167622538</v>
      </c>
      <c r="F24" s="442"/>
      <c r="G24" s="470">
        <v>2</v>
      </c>
      <c r="H24" s="470">
        <v>17</v>
      </c>
      <c r="I24" s="455">
        <f t="shared" ca="1" si="5"/>
        <v>2881044.3652626942</v>
      </c>
      <c r="J24" s="455">
        <f t="array" ref="J24">IFERROR(INDEX('Retirement Calculator'!J:J,MATCH('Isaac 401k'!N24,'Retirement Calculator'!A:A,0),0),0)</f>
        <v>25967.835205236315</v>
      </c>
      <c r="K24" s="455">
        <f t="shared" ca="1" si="2"/>
        <v>11896.152208572741</v>
      </c>
      <c r="L24" s="455">
        <f t="shared" ca="1" si="3"/>
        <v>2866972.6822660305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2492903.0167622538</v>
      </c>
      <c r="C25" s="458">
        <f t="shared" si="0"/>
        <v>76856.885515667076</v>
      </c>
      <c r="D25" s="458">
        <f ca="1">SUMIF(G:G,18,K:K)</f>
        <v>125427.97384575309</v>
      </c>
      <c r="E25" s="458">
        <f t="shared" ca="1" si="1"/>
        <v>2541474.1050923397</v>
      </c>
      <c r="F25" s="442"/>
      <c r="G25" s="470">
        <v>2</v>
      </c>
      <c r="H25" s="470">
        <v>18</v>
      </c>
      <c r="I25" s="455">
        <f t="shared" ca="1" si="5"/>
        <v>2866972.6822660305</v>
      </c>
      <c r="J25" s="455">
        <f t="array" ref="J25">IFERROR(INDEX('Retirement Calculator'!J:J,MATCH('Isaac 401k'!N25,'Retirement Calculator'!A:A,0),0),0)</f>
        <v>25967.835205236315</v>
      </c>
      <c r="K25" s="455">
        <f t="shared" ca="1" si="2"/>
        <v>11837.520196086642</v>
      </c>
      <c r="L25" s="455">
        <f t="shared" ca="1" si="3"/>
        <v>2852842.3672568807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2541474.1050923397</v>
      </c>
      <c r="C26" s="458">
        <f t="shared" si="0"/>
        <v>76856.885515667076</v>
      </c>
      <c r="D26" s="458">
        <f ca="1">SUMIF(G:G,19,K:K)</f>
        <v>127912.96290690154</v>
      </c>
      <c r="E26" s="458">
        <f t="shared" ca="1" si="1"/>
        <v>2592530.1824835744</v>
      </c>
      <c r="F26" s="442"/>
      <c r="G26" s="470">
        <v>2</v>
      </c>
      <c r="H26" s="470">
        <v>19</v>
      </c>
      <c r="I26" s="455">
        <f t="shared" ca="1" si="5"/>
        <v>2852842.3672568807</v>
      </c>
      <c r="J26" s="455">
        <f t="array" ref="J26">IFERROR(INDEX('Retirement Calculator'!J:J,MATCH('Isaac 401k'!N26,'Retirement Calculator'!A:A,0),0),0)</f>
        <v>25967.835205236315</v>
      </c>
      <c r="K26" s="455">
        <f t="shared" ca="1" si="2"/>
        <v>11778.643883548517</v>
      </c>
      <c r="L26" s="455">
        <f t="shared" ca="1" si="3"/>
        <v>2838653.175935193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2592530.1824835744</v>
      </c>
      <c r="C27" s="458">
        <f t="shared" si="0"/>
        <v>76856.885515667076</v>
      </c>
      <c r="D27" s="458">
        <f ca="1">SUMIF(G:G,20,K:K)</f>
        <v>130525.08872463364</v>
      </c>
      <c r="E27" s="458">
        <f t="shared" ca="1" si="1"/>
        <v>2646198.385692541</v>
      </c>
      <c r="F27" s="442"/>
      <c r="G27" s="470">
        <v>2</v>
      </c>
      <c r="H27" s="470">
        <v>20</v>
      </c>
      <c r="I27" s="455">
        <f t="shared" ca="1" si="5"/>
        <v>2838653.175935193</v>
      </c>
      <c r="J27" s="455">
        <f t="array" ref="J27">IFERROR(INDEX('Retirement Calculator'!J:J,MATCH('Isaac 401k'!N27,'Retirement Calculator'!A:A,0),0),0)</f>
        <v>25967.835205236315</v>
      </c>
      <c r="K27" s="455">
        <f t="shared" ca="1" si="2"/>
        <v>11719.522253041485</v>
      </c>
      <c r="L27" s="455">
        <f t="shared" ca="1" si="3"/>
        <v>2824404.8629829981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2646198.385692541</v>
      </c>
      <c r="C28" s="458">
        <f t="shared" si="0"/>
        <v>76856.885515667076</v>
      </c>
      <c r="D28" s="458">
        <f ca="1">SUMIF(G:G,21,K:K)</f>
        <v>133270.8558567068</v>
      </c>
      <c r="E28" s="458">
        <f t="shared" ca="1" si="1"/>
        <v>2702612.3560335808</v>
      </c>
      <c r="F28" s="442"/>
      <c r="G28" s="470">
        <v>2</v>
      </c>
      <c r="H28" s="470">
        <v>21</v>
      </c>
      <c r="I28" s="455">
        <f t="shared" ca="1" si="5"/>
        <v>2824404.8629829981</v>
      </c>
      <c r="J28" s="455">
        <f t="array" ref="J28">IFERROR(INDEX('Retirement Calculator'!J:J,MATCH('Isaac 401k'!N28,'Retirement Calculator'!A:A,0),0),0)</f>
        <v>25967.835205236315</v>
      </c>
      <c r="K28" s="455">
        <f t="shared" ca="1" si="2"/>
        <v>11660.15428240734</v>
      </c>
      <c r="L28" s="455">
        <f t="shared" ca="1" si="3"/>
        <v>2810097.1820601691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2702612.3560335808</v>
      </c>
      <c r="C29" s="458">
        <f t="shared" si="0"/>
        <v>76856.885515667076</v>
      </c>
      <c r="D29" s="458">
        <f ca="1">SUMIF(G:G,22,K:K)</f>
        <v>136157.10164639808</v>
      </c>
      <c r="E29" s="458">
        <f t="shared" ca="1" si="1"/>
        <v>2761912.572164312</v>
      </c>
      <c r="F29" s="442"/>
      <c r="G29" s="470">
        <v>2</v>
      </c>
      <c r="H29" s="470">
        <v>22</v>
      </c>
      <c r="I29" s="455">
        <f t="shared" ca="1" si="5"/>
        <v>2810097.1820601691</v>
      </c>
      <c r="J29" s="455">
        <f t="array" ref="J29">IFERROR(INDEX('Retirement Calculator'!J:J,MATCH('Isaac 401k'!N29,'Retirement Calculator'!A:A,0),0),0)</f>
        <v>25967.835205236315</v>
      </c>
      <c r="K29" s="455">
        <f t="shared" ca="1" si="2"/>
        <v>11600.538945228885</v>
      </c>
      <c r="L29" s="455">
        <f t="shared" ca="1" si="3"/>
        <v>2795729.8858001614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2761912.572164312</v>
      </c>
      <c r="C30" s="458">
        <f t="shared" si="0"/>
        <v>76856.885515667076</v>
      </c>
      <c r="D30" s="458">
        <f ca="1">SUMIF(G:G,23,K:K)</f>
        <v>139191.01324844314</v>
      </c>
      <c r="E30" s="458">
        <f t="shared" ca="1" si="1"/>
        <v>2824246.6998970881</v>
      </c>
      <c r="F30" s="442"/>
      <c r="G30" s="470">
        <v>2</v>
      </c>
      <c r="H30" s="470">
        <v>23</v>
      </c>
      <c r="I30" s="455">
        <f t="shared" ca="1" si="5"/>
        <v>2795729.8858001614</v>
      </c>
      <c r="J30" s="455">
        <f t="array" ref="J30">IFERROR(INDEX('Retirement Calculator'!J:J,MATCH('Isaac 401k'!N30,'Retirement Calculator'!A:A,0),0),0)</f>
        <v>25967.835205236315</v>
      </c>
      <c r="K30" s="455">
        <f t="shared" ca="1" si="2"/>
        <v>11540.675210812187</v>
      </c>
      <c r="L30" s="455">
        <f t="shared" ca="1" si="3"/>
        <v>2781302.7258057371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2824246.6998970881</v>
      </c>
      <c r="C31" s="458">
        <f t="shared" si="0"/>
        <v>76856.885515667076</v>
      </c>
      <c r="D31" s="458">
        <f ca="1">SUMIF(G:G,24,K:K)</f>
        <v>142380.14552605423</v>
      </c>
      <c r="E31" s="458">
        <f t="shared" ca="1" si="1"/>
        <v>2889769.9599074754</v>
      </c>
      <c r="F31" s="442"/>
      <c r="G31" s="470">
        <v>2</v>
      </c>
      <c r="H31" s="470">
        <v>24</v>
      </c>
      <c r="I31" s="455">
        <f t="shared" ca="1" si="5"/>
        <v>2781302.7258057371</v>
      </c>
      <c r="J31" s="455">
        <f t="array" ref="J31">IFERROR(INDEX('Retirement Calculator'!J:J,MATCH('Isaac 401k'!N31,'Retirement Calculator'!A:A,0),0),0)</f>
        <v>25967.835205236315</v>
      </c>
      <c r="K31" s="455">
        <f t="shared" ca="1" si="2"/>
        <v>11480.562044168753</v>
      </c>
      <c r="L31" s="455">
        <f t="shared" ca="1" si="3"/>
        <v>2766815.4526446695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2889769.9599074754</v>
      </c>
      <c r="C32" s="458">
        <f t="shared" si="0"/>
        <v>76856.885515667076</v>
      </c>
      <c r="D32" s="458">
        <f ca="1">SUMIF(G:G,25,K:K)</f>
        <v>145732.43986358377</v>
      </c>
      <c r="E32" s="458">
        <f t="shared" ca="1" si="1"/>
        <v>2958645.5142553924</v>
      </c>
      <c r="F32" s="442"/>
      <c r="G32" s="470">
        <v>3</v>
      </c>
      <c r="H32" s="470">
        <v>25</v>
      </c>
      <c r="I32" s="455">
        <f t="shared" ca="1" si="5"/>
        <v>2766815.4526446695</v>
      </c>
      <c r="J32" s="455">
        <f t="array" ref="J32">IFERROR(INDEX('Retirement Calculator'!J:J,MATCH('Isaac 401k'!N32,'Retirement Calculator'!A:A,0),0),0)</f>
        <v>25967.835205236315</v>
      </c>
      <c r="K32" s="455">
        <f t="shared" ca="1" si="2"/>
        <v>11420.198405997637</v>
      </c>
      <c r="L32" s="455">
        <f t="shared" ca="1" si="3"/>
        <v>2752267.8158454308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2958645.5142553924</v>
      </c>
      <c r="C33" s="458">
        <f t="shared" si="0"/>
        <v>76856.885515667076</v>
      </c>
      <c r="D33" s="458">
        <f ca="1">SUMIF(G:G,26,K:K)</f>
        <v>149256.24394167954</v>
      </c>
      <c r="E33" s="458">
        <f t="shared" ca="1" si="1"/>
        <v>3031044.8726814049</v>
      </c>
      <c r="F33" s="442"/>
      <c r="G33" s="470">
        <v>3</v>
      </c>
      <c r="H33" s="470">
        <v>26</v>
      </c>
      <c r="I33" s="455">
        <f t="shared" ca="1" si="5"/>
        <v>2752267.8158454308</v>
      </c>
      <c r="J33" s="455">
        <f t="array" ref="J33">IFERROR(INDEX('Retirement Calculator'!J:J,MATCH('Isaac 401k'!N33,'Retirement Calculator'!A:A,0),0),0)</f>
        <v>25967.835205236315</v>
      </c>
      <c r="K33" s="455">
        <f t="shared" ca="1" si="2"/>
        <v>11359.583252667477</v>
      </c>
      <c r="L33" s="455">
        <f t="shared" ca="1" si="3"/>
        <v>2737659.5638928618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3031044.8726814049</v>
      </c>
      <c r="C34" s="458">
        <f t="shared" si="0"/>
        <v>76856.885515667076</v>
      </c>
      <c r="D34" s="458">
        <f ca="1">SUMIF(G:G,27,K:K)</f>
        <v>152960.33252417413</v>
      </c>
      <c r="E34" s="458">
        <f t="shared" ca="1" si="1"/>
        <v>3107148.3196899118</v>
      </c>
      <c r="F34" s="442"/>
      <c r="G34" s="470">
        <v>3</v>
      </c>
      <c r="H34" s="470">
        <v>27</v>
      </c>
      <c r="I34" s="455">
        <f t="shared" ca="1" si="5"/>
        <v>2737659.5638928618</v>
      </c>
      <c r="J34" s="455">
        <f t="array" ref="J34">IFERROR(INDEX('Retirement Calculator'!J:J,MATCH('Isaac 401k'!N34,'Retirement Calculator'!A:A,0),0),0)</f>
        <v>25967.835205236315</v>
      </c>
      <c r="K34" s="455">
        <f t="shared" ca="1" si="2"/>
        <v>11298.715536198439</v>
      </c>
      <c r="L34" s="455">
        <f t="shared" ca="1" si="3"/>
        <v>2722990.444223824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3107148.3196899118</v>
      </c>
      <c r="C35" s="458">
        <f t="shared" si="0"/>
        <v>76856.885515667076</v>
      </c>
      <c r="D35" s="458">
        <f ca="1">SUMIF(G:G,28,K:K)</f>
        <v>156853.92930847112</v>
      </c>
      <c r="E35" s="458">
        <f t="shared" ca="1" si="1"/>
        <v>3187145.363482716</v>
      </c>
      <c r="F35" s="442"/>
      <c r="G35" s="470">
        <v>3</v>
      </c>
      <c r="H35" s="470">
        <v>28</v>
      </c>
      <c r="I35" s="455">
        <f t="shared" ca="1" si="5"/>
        <v>2722990.444223824</v>
      </c>
      <c r="J35" s="455">
        <f t="array" ref="J35">IFERROR(INDEX('Retirement Calculator'!J:J,MATCH('Isaac 401k'!N35,'Retirement Calculator'!A:A,0),0),0)</f>
        <v>25967.835205236315</v>
      </c>
      <c r="K35" s="455">
        <f t="shared" ca="1" si="2"/>
        <v>11237.594204244115</v>
      </c>
      <c r="L35" s="455">
        <f t="shared" ca="1" si="3"/>
        <v>2708260.2032228317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3187145.363482716</v>
      </c>
      <c r="C36" s="458">
        <f t="shared" si="0"/>
        <v>76856.885515667076</v>
      </c>
      <c r="D36" s="458">
        <f ca="1">SUMIF(G:G,29,K:K)</f>
        <v>160946.72989383893</v>
      </c>
      <c r="E36" s="458">
        <f t="shared" ca="1" si="1"/>
        <v>3271235.207860888</v>
      </c>
      <c r="F36" s="442"/>
      <c r="G36" s="470">
        <v>3</v>
      </c>
      <c r="H36" s="470">
        <v>29</v>
      </c>
      <c r="I36" s="455">
        <f t="shared" ca="1" si="5"/>
        <v>2708260.2032228317</v>
      </c>
      <c r="J36" s="455">
        <f t="array" ref="J36">IFERROR(INDEX('Retirement Calculator'!J:J,MATCH('Isaac 401k'!N36,'Retirement Calculator'!A:A,0),0),0)</f>
        <v>25967.835205236315</v>
      </c>
      <c r="K36" s="455">
        <f t="shared" ca="1" si="2"/>
        <v>11176.218200073314</v>
      </c>
      <c r="L36" s="455">
        <f t="shared" ca="1" si="3"/>
        <v>2693468.5862176684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3271235.207860888</v>
      </c>
      <c r="C37" s="458">
        <f t="shared" si="0"/>
        <v>76856.885515667076</v>
      </c>
      <c r="D37" s="458">
        <f ca="1">SUMIF(G:G,30,K:K)</f>
        <v>165248.92592480569</v>
      </c>
      <c r="E37" s="458">
        <f t="shared" ca="1" si="1"/>
        <v>3359627.2482700264</v>
      </c>
      <c r="F37" s="442"/>
      <c r="G37" s="470">
        <v>3</v>
      </c>
      <c r="H37" s="470">
        <v>30</v>
      </c>
      <c r="I37" s="455">
        <f t="shared" ca="1" si="5"/>
        <v>2693468.5862176684</v>
      </c>
      <c r="J37" s="455">
        <f t="array" ref="J37">IFERROR(INDEX('Retirement Calculator'!J:J,MATCH('Isaac 401k'!N37,'Retirement Calculator'!A:A,0),0),0)</f>
        <v>25967.835205236315</v>
      </c>
      <c r="K37" s="455">
        <f t="shared" ca="1" si="2"/>
        <v>11114.586462551799</v>
      </c>
      <c r="L37" s="455">
        <f t="shared" ca="1" si="3"/>
        <v>2678615.3374749837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3359627.2482700264</v>
      </c>
      <c r="C38" s="458">
        <f t="shared" si="0"/>
        <v>76856.885515667076</v>
      </c>
      <c r="D38" s="458">
        <f ca="1">SUMIF(G:G,31,K:K)</f>
        <v>169771.23046977594</v>
      </c>
      <c r="E38" s="458">
        <f t="shared" ca="1" si="1"/>
        <v>3452541.5932241352</v>
      </c>
      <c r="F38" s="442"/>
      <c r="G38" s="470">
        <v>3</v>
      </c>
      <c r="H38" s="470">
        <v>31</v>
      </c>
      <c r="I38" s="455">
        <f t="shared" ca="1" si="5"/>
        <v>2678615.3374749837</v>
      </c>
      <c r="J38" s="455">
        <f t="array" ref="J38">IFERROR(INDEX('Retirement Calculator'!J:J,MATCH('Isaac 401k'!N38,'Retirement Calculator'!A:A,0),0),0)</f>
        <v>25967.835205236315</v>
      </c>
      <c r="K38" s="455">
        <f t="shared" ca="1" si="2"/>
        <v>11052.697926123947</v>
      </c>
      <c r="L38" s="455">
        <f t="shared" ca="1" si="3"/>
        <v>2663700.2001958713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3452541.5932241352</v>
      </c>
      <c r="C39" s="458">
        <f t="shared" si="0"/>
        <v>76856.885515667076</v>
      </c>
      <c r="D39" s="458">
        <f ca="1">SUMIF(G:G,32,K:K)</f>
        <v>174524.90469806604</v>
      </c>
      <c r="E39" s="458">
        <f t="shared" ca="1" si="1"/>
        <v>3550209.6124065341</v>
      </c>
      <c r="F39" s="442"/>
      <c r="G39" s="470">
        <v>3</v>
      </c>
      <c r="H39" s="470">
        <v>32</v>
      </c>
      <c r="I39" s="455">
        <f t="shared" ca="1" si="5"/>
        <v>2663700.2001958713</v>
      </c>
      <c r="J39" s="455">
        <f t="array" ref="J39">IFERROR(INDEX('Retirement Calculator'!J:J,MATCH('Isaac 401k'!N39,'Retirement Calculator'!A:A,0),0),0)</f>
        <v>25967.835205236315</v>
      </c>
      <c r="K39" s="455">
        <f t="shared" ca="1" si="2"/>
        <v>10990.551520794312</v>
      </c>
      <c r="L39" s="455">
        <f t="shared" ca="1" si="3"/>
        <v>2648722.916511429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3550209.6124065341</v>
      </c>
      <c r="C40" s="458">
        <f t="shared" si="0"/>
        <v>76856.885515667076</v>
      </c>
      <c r="D40" s="458">
        <f ca="1">SUMIF(G:G,33,K:K)</f>
        <v>179521.785921787</v>
      </c>
      <c r="E40" s="458">
        <f t="shared" ca="1" si="1"/>
        <v>3652874.512812654</v>
      </c>
      <c r="F40" s="442"/>
      <c r="G40" s="470">
        <v>3</v>
      </c>
      <c r="H40" s="470">
        <v>33</v>
      </c>
      <c r="I40" s="455">
        <f t="shared" ca="1" si="5"/>
        <v>2648722.916511429</v>
      </c>
      <c r="J40" s="455">
        <f t="array" ref="J40">IFERROR(INDEX('Retirement Calculator'!J:J,MATCH('Isaac 401k'!N40,'Retirement Calculator'!A:A,0),0),0)</f>
        <v>25967.835205236315</v>
      </c>
      <c r="K40" s="455">
        <f t="shared" ca="1" si="2"/>
        <v>10928.146172109136</v>
      </c>
      <c r="L40" s="455">
        <f t="shared" ca="1" si="3"/>
        <v>2633683.2274783016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3652874.512812654</v>
      </c>
      <c r="C41" s="458">
        <f t="shared" si="0"/>
        <v>76856.885515667076</v>
      </c>
      <c r="D41" s="458">
        <f ca="1">SUMIF(G:G,34,K:K)</f>
        <v>184774.31707240306</v>
      </c>
      <c r="E41" s="458">
        <f t="shared" ca="1" si="1"/>
        <v>3760791.9443693901</v>
      </c>
      <c r="F41" s="442"/>
      <c r="G41" s="470">
        <v>3</v>
      </c>
      <c r="H41" s="470">
        <v>34</v>
      </c>
      <c r="I41" s="455">
        <f t="shared" ca="1" si="5"/>
        <v>2633683.2274783016</v>
      </c>
      <c r="J41" s="455">
        <f t="array" ref="J41">IFERROR(INDEX('Retirement Calculator'!J:J,MATCH('Isaac 401k'!N41,'Retirement Calculator'!A:A,0),0),0)</f>
        <v>25967.835205236315</v>
      </c>
      <c r="K41" s="455">
        <f t="shared" ca="1" si="2"/>
        <v>10865.480801137772</v>
      </c>
      <c r="L41" s="455">
        <f t="shared" ca="1" si="3"/>
        <v>2618580.8730742028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3760791.9443693901</v>
      </c>
      <c r="C42" s="458">
        <f t="shared" si="0"/>
        <v>76856.885515667076</v>
      </c>
      <c r="D42" s="458">
        <f ca="1">SUMIF(G:G,35,K:K)</f>
        <v>190295.57768536764</v>
      </c>
      <c r="E42" s="458">
        <f t="shared" ca="1" si="1"/>
        <v>3874230.6365390909</v>
      </c>
      <c r="F42" s="442"/>
      <c r="G42" s="470">
        <v>3</v>
      </c>
      <c r="H42" s="470">
        <v>35</v>
      </c>
      <c r="I42" s="455">
        <f t="shared" ca="1" si="5"/>
        <v>2618580.8730742028</v>
      </c>
      <c r="J42" s="455">
        <f t="array" ref="J42">IFERROR(INDEX('Retirement Calculator'!J:J,MATCH('Isaac 401k'!N42,'Retirement Calculator'!A:A,0),0),0)</f>
        <v>25967.835205236315</v>
      </c>
      <c r="K42" s="455">
        <f t="shared" ca="1" si="2"/>
        <v>10802.554324454026</v>
      </c>
      <c r="L42" s="455">
        <f t="shared" ca="1" si="3"/>
        <v>2603415.5921934205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3874230.6365390909</v>
      </c>
      <c r="C43" s="458">
        <f t="shared" si="0"/>
        <v>76856.885515667076</v>
      </c>
      <c r="D43" s="458">
        <f ca="1">SUMIF(G:G,36,K:K)</f>
        <v>196099.31646999114</v>
      </c>
      <c r="E43" s="458">
        <f t="shared" ca="1" si="1"/>
        <v>3993473.067493415</v>
      </c>
      <c r="F43" s="442"/>
      <c r="G43" s="470">
        <v>3</v>
      </c>
      <c r="H43" s="470">
        <v>36</v>
      </c>
      <c r="I43" s="455">
        <f t="shared" ca="1" si="5"/>
        <v>2603415.5921934205</v>
      </c>
      <c r="J43" s="455">
        <f t="array" ref="J43">IFERROR(INDEX('Retirement Calculator'!J:J,MATCH('Isaac 401k'!N43,'Retirement Calculator'!A:A,0),0),0)</f>
        <v>25967.835205236315</v>
      </c>
      <c r="K43" s="455">
        <f t="shared" ca="1" si="2"/>
        <v>10739.365654117433</v>
      </c>
      <c r="L43" s="455">
        <f t="shared" ca="1" si="3"/>
        <v>2588187.1226423015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3993473.067493415</v>
      </c>
      <c r="C44" s="458">
        <f t="shared" si="0"/>
        <v>76856.885515667076</v>
      </c>
      <c r="D44" s="458">
        <f ca="1">SUMIF(G:G,37,K:K)</f>
        <v>202199.98554564576</v>
      </c>
      <c r="E44" s="458">
        <f t="shared" ca="1" si="1"/>
        <v>4118816.1675233939</v>
      </c>
      <c r="F44" s="442"/>
      <c r="G44" s="470">
        <v>4</v>
      </c>
      <c r="H44" s="470">
        <v>37</v>
      </c>
      <c r="I44" s="455">
        <f t="shared" ca="1" si="5"/>
        <v>2588187.1226423015</v>
      </c>
      <c r="J44" s="455">
        <f t="array" ref="J44">IFERROR(INDEX('Retirement Calculator'!J:J,MATCH('Isaac 401k'!N44,'Retirement Calculator'!A:A,0),0),0)</f>
        <v>25967.835205236315</v>
      </c>
      <c r="K44" s="455">
        <f t="shared" ca="1" si="2"/>
        <v>10675.913697654438</v>
      </c>
      <c r="L44" s="455">
        <f t="shared" ca="1" si="3"/>
        <v>2572895.2011347194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4118816.1675233939</v>
      </c>
      <c r="C45" s="458">
        <f t="shared" si="0"/>
        <v>76856.885515667076</v>
      </c>
      <c r="D45" s="458">
        <f ca="1">SUMIF(G:G,38,K:K)</f>
        <v>208612.77642955931</v>
      </c>
      <c r="E45" s="458">
        <f t="shared" ca="1" si="1"/>
        <v>4250572.0584372859</v>
      </c>
      <c r="F45" s="442"/>
      <c r="G45" s="470">
        <v>4</v>
      </c>
      <c r="H45" s="470">
        <v>38</v>
      </c>
      <c r="I45" s="455">
        <f t="shared" ca="1" si="5"/>
        <v>2572895.2011347194</v>
      </c>
      <c r="J45" s="455">
        <f t="array" ref="J45">IFERROR(INDEX('Retirement Calculator'!J:J,MATCH('Isaac 401k'!N45,'Retirement Calculator'!A:A,0),0),0)</f>
        <v>25967.835205236315</v>
      </c>
      <c r="K45" s="455">
        <f t="shared" ca="1" si="2"/>
        <v>10612.197358039512</v>
      </c>
      <c r="L45" s="455">
        <f t="shared" ca="1" si="3"/>
        <v>2557539.5632875226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4250572.0584372859</v>
      </c>
      <c r="C46" s="458">
        <f t="shared" si="0"/>
        <v>76856.885515667076</v>
      </c>
      <c r="D46" s="458">
        <f ca="1">SUMIF(G:G,39,K:K)</f>
        <v>215353.65786581262</v>
      </c>
      <c r="E46" s="458">
        <f t="shared" ca="1" si="1"/>
        <v>4389068.8307874314</v>
      </c>
      <c r="F46" s="442"/>
      <c r="G46" s="470">
        <v>4</v>
      </c>
      <c r="H46" s="470">
        <v>39</v>
      </c>
      <c r="I46" s="455">
        <f t="shared" ca="1" si="5"/>
        <v>2557539.5632875226</v>
      </c>
      <c r="J46" s="455">
        <f t="array" ref="J46">IFERROR(INDEX('Retirement Calculator'!J:J,MATCH('Isaac 401k'!N46,'Retirement Calculator'!A:A,0),0),0)</f>
        <v>25967.835205236315</v>
      </c>
      <c r="K46" s="455">
        <f t="shared" ca="1" si="2"/>
        <v>10548.215533676192</v>
      </c>
      <c r="L46" s="455">
        <f t="shared" ca="1" si="3"/>
        <v>2542119.9436159623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4389068.8307874314</v>
      </c>
      <c r="C47" s="458">
        <f t="shared" si="0"/>
        <v>76856.885515667076</v>
      </c>
      <c r="D47" s="458">
        <f ca="1">SUMIF(G:G,40,K:K)</f>
        <v>222439.41558974056</v>
      </c>
      <c r="E47" s="458">
        <f t="shared" ca="1" si="1"/>
        <v>4534651.3608615045</v>
      </c>
      <c r="F47" s="442"/>
      <c r="G47" s="470">
        <v>4</v>
      </c>
      <c r="H47" s="470">
        <v>40</v>
      </c>
      <c r="I47" s="455">
        <f t="shared" ca="1" si="5"/>
        <v>2542119.9436159623</v>
      </c>
      <c r="J47" s="455">
        <f t="array" ref="J47">IFERROR(INDEX('Retirement Calculator'!J:J,MATCH('Isaac 401k'!N47,'Retirement Calculator'!A:A,0),0),0)</f>
        <v>25967.835205236315</v>
      </c>
      <c r="K47" s="455">
        <f t="shared" ca="1" si="2"/>
        <v>10483.967118378025</v>
      </c>
      <c r="L47" s="455">
        <f t="shared" ca="1" si="3"/>
        <v>2526636.0755291036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4534651.3608615045</v>
      </c>
      <c r="C48" s="458">
        <f t="shared" si="0"/>
        <v>76856.885515667076</v>
      </c>
      <c r="D48" s="458">
        <f ca="1">SUMIF(G:G,41,K:K)</f>
        <v>229887.69412675474</v>
      </c>
      <c r="E48" s="458">
        <f t="shared" ca="1" si="1"/>
        <v>4687682.169472592</v>
      </c>
      <c r="F48" s="442"/>
      <c r="G48" s="470">
        <v>4</v>
      </c>
      <c r="H48" s="470">
        <v>41</v>
      </c>
      <c r="I48" s="455">
        <f t="shared" ca="1" si="5"/>
        <v>2526636.0755291036</v>
      </c>
      <c r="J48" s="455">
        <f t="array" ref="J48">IFERROR(INDEX('Retirement Calculator'!J:J,MATCH('Isaac 401k'!N48,'Retirement Calculator'!A:A,0),0),0)</f>
        <v>25967.835205236315</v>
      </c>
      <c r="K48" s="455">
        <f t="shared" ca="1" si="2"/>
        <v>10419.451001349447</v>
      </c>
      <c r="L48" s="455">
        <f t="shared" ca="1" si="3"/>
        <v>2511087.6913252166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4687682.169472592</v>
      </c>
      <c r="C49" s="458">
        <f t="shared" si="0"/>
        <v>76856.885515667076</v>
      </c>
      <c r="D49" s="458">
        <f ca="1">SUMIF(G:G,42,K:K)</f>
        <v>237717.04072967442</v>
      </c>
      <c r="E49" s="458">
        <f t="shared" ca="1" si="1"/>
        <v>4848542.324686599</v>
      </c>
      <c r="F49" s="442"/>
      <c r="G49" s="470">
        <v>4</v>
      </c>
      <c r="H49" s="470">
        <v>42</v>
      </c>
      <c r="I49" s="455">
        <f t="shared" ca="1" si="5"/>
        <v>2511087.6913252166</v>
      </c>
      <c r="J49" s="455">
        <f t="array" ref="J49">IFERROR(INDEX('Retirement Calculator'!J:J,MATCH('Isaac 401k'!N49,'Retirement Calculator'!A:A,0),0),0)</f>
        <v>25967.835205236315</v>
      </c>
      <c r="K49" s="455">
        <f t="shared" ca="1" si="2"/>
        <v>10354.666067166583</v>
      </c>
      <c r="L49" s="455">
        <f t="shared" ca="1" si="3"/>
        <v>2495474.5221871468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4848542.324686599</v>
      </c>
      <c r="C50" s="458">
        <f t="shared" si="0"/>
        <v>76856.885515667076</v>
      </c>
      <c r="D50" s="458">
        <f ca="1">SUMIF(G:G,43,K:K)</f>
        <v>245946.95156397327</v>
      </c>
      <c r="E50" s="458">
        <f t="shared" ca="1" si="1"/>
        <v>5017632.3907349044</v>
      </c>
      <c r="F50" s="442"/>
      <c r="G50" s="470">
        <v>4</v>
      </c>
      <c r="H50" s="470">
        <v>43</v>
      </c>
      <c r="I50" s="455">
        <f t="shared" ca="1" si="5"/>
        <v>2495474.5221871468</v>
      </c>
      <c r="J50" s="455">
        <f t="array" ref="J50">IFERROR(INDEX('Retirement Calculator'!J:J,MATCH('Isaac 401k'!N50,'Retirement Calculator'!A:A,0),0),0)</f>
        <v>25344.835205236312</v>
      </c>
      <c r="K50" s="455">
        <f t="shared" ca="1" si="2"/>
        <v>10292.207029091292</v>
      </c>
      <c r="L50" s="455">
        <f t="shared" ca="1" si="3"/>
        <v>2480421.8940110016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5017632.3907349044</v>
      </c>
      <c r="C51" s="458">
        <f t="shared" si="0"/>
        <v>76856.885515667076</v>
      </c>
      <c r="D51" s="458">
        <f ca="1">SUMIF(G:G,44,K:K)</f>
        <v>254597.92025595246</v>
      </c>
      <c r="E51" s="458">
        <f t="shared" ca="1" si="1"/>
        <v>5195373.4254751895</v>
      </c>
      <c r="F51" s="442"/>
      <c r="G51" s="470">
        <v>4</v>
      </c>
      <c r="H51" s="470">
        <v>44</v>
      </c>
      <c r="I51" s="455">
        <f t="shared" ca="1" si="5"/>
        <v>2480421.8940110016</v>
      </c>
      <c r="J51" s="455">
        <f t="array" ref="J51">IFERROR(INDEX('Retirement Calculator'!J:J,MATCH('Isaac 401k'!N51,'Retirement Calculator'!A:A,0),0),0)</f>
        <v>25344.835205236312</v>
      </c>
      <c r="K51" s="455">
        <f t="shared" ca="1" si="2"/>
        <v>10229.487745024022</v>
      </c>
      <c r="L51" s="455">
        <f t="shared" ca="1" si="3"/>
        <v>2465306.5465507889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5195373.4254751895</v>
      </c>
      <c r="C52" s="458">
        <f t="shared" si="0"/>
        <v>76856.885515667076</v>
      </c>
      <c r="D52" s="458">
        <f ca="1">SUMIF(G:G,45,K:K)</f>
        <v>263691.48892472865</v>
      </c>
      <c r="E52" s="458">
        <f t="shared" ca="1" si="1"/>
        <v>5382208.0288842507</v>
      </c>
      <c r="F52" s="442"/>
      <c r="G52" s="470">
        <v>4</v>
      </c>
      <c r="H52" s="470">
        <v>45</v>
      </c>
      <c r="I52" s="455">
        <f t="shared" ca="1" si="5"/>
        <v>2465306.5465507889</v>
      </c>
      <c r="J52" s="455">
        <f t="array" ref="J52">IFERROR(INDEX('Retirement Calculator'!J:J,MATCH('Isaac 401k'!N52,'Retirement Calculator'!A:A,0),0),0)</f>
        <v>25344.835205236312</v>
      </c>
      <c r="K52" s="455">
        <f t="shared" ca="1" si="2"/>
        <v>10166.507130606469</v>
      </c>
      <c r="L52" s="455">
        <f t="shared" ca="1" si="3"/>
        <v>2450128.218476159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5382208.0288842507</v>
      </c>
      <c r="C53" s="458">
        <f t="shared" si="0"/>
        <v>76856.885515667076</v>
      </c>
      <c r="D53" s="458">
        <f ca="1">SUMIF(G:G,46,K:K)</f>
        <v>273250.30182511738</v>
      </c>
      <c r="E53" s="458">
        <f t="shared" ca="1" si="1"/>
        <v>5578601.4451937005</v>
      </c>
      <c r="F53" s="442"/>
      <c r="G53" s="470">
        <v>4</v>
      </c>
      <c r="H53" s="470">
        <v>46</v>
      </c>
      <c r="I53" s="455">
        <f t="shared" ca="1" si="5"/>
        <v>2450128.218476159</v>
      </c>
      <c r="J53" s="455">
        <f t="array" ref="J53">IFERROR(INDEX('Retirement Calculator'!J:J,MATCH('Isaac 401k'!N53,'Retirement Calculator'!A:A,0),0),0)</f>
        <v>25344.835205236312</v>
      </c>
      <c r="K53" s="455">
        <f t="shared" ca="1" si="2"/>
        <v>10103.264096962177</v>
      </c>
      <c r="L53" s="455">
        <f t="shared" ca="1" si="3"/>
        <v>2434886.6473678849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5578601.4451937005</v>
      </c>
      <c r="C54" s="458">
        <f t="shared" si="0"/>
        <v>76856.885515667076</v>
      </c>
      <c r="D54" s="458">
        <f ca="1">SUMIF(G:G,47,K:K)</f>
        <v>283298.16173498641</v>
      </c>
      <c r="E54" s="458">
        <f t="shared" ca="1" si="1"/>
        <v>5785042.7214130191</v>
      </c>
      <c r="F54" s="442"/>
      <c r="G54" s="470">
        <v>4</v>
      </c>
      <c r="H54" s="470">
        <v>47</v>
      </c>
      <c r="I54" s="455">
        <f t="shared" ca="1" si="5"/>
        <v>2434886.6473678849</v>
      </c>
      <c r="J54" s="455">
        <f t="array" ref="J54">IFERROR(INDEX('Retirement Calculator'!J:J,MATCH('Isaac 401k'!N54,'Retirement Calculator'!A:A,0),0),0)</f>
        <v>25344.835205236312</v>
      </c>
      <c r="K54" s="455">
        <f t="shared" ca="1" si="2"/>
        <v>10039.757550677701</v>
      </c>
      <c r="L54" s="455">
        <f t="shared" ca="1" si="3"/>
        <v>2419581.5697133262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5785042.7214130191</v>
      </c>
      <c r="C55" s="458">
        <f t="shared" si="0"/>
        <v>76856.885515667076</v>
      </c>
      <c r="D55" s="458">
        <f ca="1">SUMIF(G:G,48,K:K)</f>
        <v>293860.08922749409</v>
      </c>
      <c r="E55" s="458">
        <f t="shared" ca="1" si="1"/>
        <v>6002045.9251248455</v>
      </c>
      <c r="F55" s="442"/>
      <c r="G55" s="470">
        <v>4</v>
      </c>
      <c r="H55" s="470">
        <v>48</v>
      </c>
      <c r="I55" s="455">
        <f t="shared" ca="1" si="5"/>
        <v>2419581.5697133262</v>
      </c>
      <c r="J55" s="455">
        <f t="array" ref="J55">IFERROR(INDEX('Retirement Calculator'!J:J,MATCH('Isaac 401k'!N55,'Retirement Calculator'!A:A,0),0),0)</f>
        <v>25344.835205236312</v>
      </c>
      <c r="K55" s="455">
        <f t="shared" ca="1" si="2"/>
        <v>9975.9863937837072</v>
      </c>
      <c r="L55" s="455">
        <f t="shared" ca="1" si="3"/>
        <v>2404212.7209018734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6002045.9251248455</v>
      </c>
      <c r="C56" s="458">
        <f t="shared" si="0"/>
        <v>76856.885515667076</v>
      </c>
      <c r="D56" s="458">
        <f ca="1">SUMIF(G:G,49,K:K)</f>
        <v>304962.38497580768</v>
      </c>
      <c r="E56" s="458">
        <f t="shared" ca="1" si="1"/>
        <v>6230151.4245849857</v>
      </c>
      <c r="F56" s="442"/>
      <c r="G56" s="470">
        <f>G55+1</f>
        <v>5</v>
      </c>
      <c r="H56" s="470">
        <v>49</v>
      </c>
      <c r="I56" s="455">
        <f t="shared" ca="1" si="5"/>
        <v>2404212.7209018734</v>
      </c>
      <c r="J56" s="455">
        <f t="array" ref="J56">IFERROR(INDEX('Retirement Calculator'!J:J,MATCH('Isaac 401k'!N56,'Retirement Calculator'!A:A,0),0),0)</f>
        <v>25344.835205236312</v>
      </c>
      <c r="K56" s="455">
        <f t="shared" ca="1" si="2"/>
        <v>9911.9495237359879</v>
      </c>
      <c r="L56" s="455">
        <f t="shared" ca="1" si="3"/>
        <v>2388779.8352203728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6230151.4245849857</v>
      </c>
      <c r="C57" s="458">
        <f t="shared" si="0"/>
        <v>76856.885515667076</v>
      </c>
      <c r="D57" s="458">
        <f ca="1">SUMIF(G:G,50,K:K)</f>
        <v>316632.69524544931</v>
      </c>
      <c r="E57" s="458">
        <f t="shared" ca="1" si="1"/>
        <v>6469927.2343147676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2388779.8352203728</v>
      </c>
      <c r="J57" s="455">
        <f t="array" ref="J57">IFERROR(INDEX('Retirement Calculator'!J:J,MATCH('Isaac 401k'!N57,'Retirement Calculator'!A:A,0),0),0)</f>
        <v>25344.835205236312</v>
      </c>
      <c r="K57" s="455">
        <f t="shared" ca="1" si="2"/>
        <v>9847.6458333964019</v>
      </c>
      <c r="L57" s="455">
        <f t="shared" ca="1" si="3"/>
        <v>2373282.6458485327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6469927.2343147676</v>
      </c>
      <c r="C58" s="458">
        <f t="shared" si="0"/>
        <v>76856.885515667076</v>
      </c>
      <c r="D58" s="458">
        <f ca="1">SUMIF(G:G,51,K:K)</f>
        <v>328900.08073735458</v>
      </c>
      <c r="E58" s="458">
        <f t="shared" ca="1" si="1"/>
        <v>6721970.4295364544</v>
      </c>
      <c r="F58" s="442"/>
      <c r="G58" s="470">
        <f t="shared" si="8"/>
        <v>5</v>
      </c>
      <c r="H58" s="470">
        <v>51</v>
      </c>
      <c r="I58" s="455">
        <f t="shared" ca="1" si="5"/>
        <v>2373282.6458485327</v>
      </c>
      <c r="J58" s="455">
        <f t="array" ref="J58">IFERROR(INDEX('Retirement Calculator'!J:J,MATCH('Isaac 401k'!N58,'Retirement Calculator'!A:A,0),0),0)</f>
        <v>25344.835205236312</v>
      </c>
      <c r="K58" s="455">
        <f t="shared" ca="1" si="2"/>
        <v>9783.0742110137344</v>
      </c>
      <c r="L58" s="455">
        <f t="shared" ca="1" si="3"/>
        <v>2357720.8848543097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6721970.4295364544</v>
      </c>
      <c r="C59" s="458">
        <f t="shared" si="0"/>
        <v>76856.885515667076</v>
      </c>
      <c r="D59" s="458">
        <f ca="1">SUMIF(G:G,52,K:K)</f>
        <v>341795.0889530725</v>
      </c>
      <c r="E59" s="458">
        <f t="shared" ca="1" si="1"/>
        <v>6986908.6329738591</v>
      </c>
      <c r="F59" s="442"/>
      <c r="G59" s="470">
        <f t="shared" si="8"/>
        <v>5</v>
      </c>
      <c r="H59" s="470">
        <v>52</v>
      </c>
      <c r="I59" s="455">
        <f t="shared" ca="1" si="5"/>
        <v>2357720.8848543097</v>
      </c>
      <c r="J59" s="455">
        <f t="array" ref="J59">IFERROR(INDEX('Retirement Calculator'!J:J,MATCH('Isaac 401k'!N59,'Retirement Calculator'!A:A,0),0),0)</f>
        <v>25344.835205236312</v>
      </c>
      <c r="K59" s="455">
        <f t="shared" ca="1" si="2"/>
        <v>9718.2335402044719</v>
      </c>
      <c r="L59" s="455">
        <f t="shared" ca="1" si="3"/>
        <v>2342094.2831892776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6986908.6329738591</v>
      </c>
      <c r="C60" s="458">
        <f t="shared" si="0"/>
        <v>76856.885515667076</v>
      </c>
      <c r="D60" s="458">
        <f ca="1">SUMIF(G:G,53,K:K)</f>
        <v>355349.83026230702</v>
      </c>
      <c r="E60" s="458">
        <f t="shared" ca="1" si="1"/>
        <v>7265401.5777204987</v>
      </c>
      <c r="F60" s="442"/>
      <c r="G60" s="470">
        <f t="shared" si="8"/>
        <v>5</v>
      </c>
      <c r="H60" s="470">
        <v>53</v>
      </c>
      <c r="I60" s="455">
        <f t="shared" ca="1" si="5"/>
        <v>2342094.2831892776</v>
      </c>
      <c r="J60" s="455">
        <f t="array" ref="J60">IFERROR(INDEX('Retirement Calculator'!J:J,MATCH('Isaac 401k'!N60,'Retirement Calculator'!A:A,0),0),0)</f>
        <v>25344.835205236312</v>
      </c>
      <c r="K60" s="455">
        <f t="shared" ca="1" si="2"/>
        <v>9653.1226999335049</v>
      </c>
      <c r="L60" s="455">
        <f t="shared" ca="1" si="3"/>
        <v>2326402.5706839748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7265401.5777204987</v>
      </c>
      <c r="C61" s="458">
        <f t="shared" si="0"/>
        <v>76856.885515667076</v>
      </c>
      <c r="D61" s="458">
        <f ca="1">SUMIF(G:G,54,K:K)</f>
        <v>369598.05786221795</v>
      </c>
      <c r="E61" s="458">
        <f t="shared" ca="1" si="1"/>
        <v>7558142.7500670487</v>
      </c>
      <c r="F61" s="442"/>
      <c r="G61" s="470">
        <f t="shared" si="8"/>
        <v>5</v>
      </c>
      <c r="H61" s="470">
        <v>54</v>
      </c>
      <c r="I61" s="455">
        <f t="shared" ca="1" si="5"/>
        <v>2326402.5706839748</v>
      </c>
      <c r="J61" s="455">
        <f t="array" ref="J61">IFERROR(INDEX('Retirement Calculator'!J:J,MATCH('Isaac 401k'!N61,'Retirement Calculator'!A:A,0),0),0)</f>
        <v>25344.835205236312</v>
      </c>
      <c r="K61" s="455">
        <f t="shared" ca="1" si="2"/>
        <v>9587.740564494743</v>
      </c>
      <c r="L61" s="455">
        <f t="shared" ca="1" si="3"/>
        <v>2310645.4760432332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7558142.7500670487</v>
      </c>
      <c r="C62" s="458">
        <f t="shared" si="0"/>
        <v>76856.885515667076</v>
      </c>
      <c r="D62" s="458">
        <f ca="1">SUMIF(G:G,55,K:K)</f>
        <v>384575.25182759133</v>
      </c>
      <c r="E62" s="458">
        <f t="shared" ca="1" si="1"/>
        <v>7865861.1163789723</v>
      </c>
      <c r="F62" s="442"/>
      <c r="G62" s="470">
        <f t="shared" si="8"/>
        <v>5</v>
      </c>
      <c r="H62" s="470">
        <v>55</v>
      </c>
      <c r="I62" s="455">
        <f t="shared" ca="1" si="5"/>
        <v>2310645.4760432332</v>
      </c>
      <c r="J62" s="455">
        <f t="array" ref="J62">IFERROR(INDEX('Retirement Calculator'!J:J,MATCH('Isaac 401k'!N62,'Retirement Calculator'!A:A,0),0),0)</f>
        <v>25344.835205236312</v>
      </c>
      <c r="K62" s="455">
        <f t="shared" ca="1" si="2"/>
        <v>9522.0860034916532</v>
      </c>
      <c r="L62" s="455">
        <f t="shared" ca="1" si="3"/>
        <v>2294822.7268414884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7865861.1163789723</v>
      </c>
      <c r="C63" s="458">
        <f t="shared" si="0"/>
        <v>76856.885515667076</v>
      </c>
      <c r="D63" s="458">
        <f ca="1">SUMIF(G:G,56,K:K)</f>
        <v>400318.70746117592</v>
      </c>
      <c r="E63" s="458">
        <f t="shared" ca="1" si="1"/>
        <v>8189322.9383244803</v>
      </c>
      <c r="F63" s="442"/>
      <c r="G63" s="470">
        <f t="shared" si="8"/>
        <v>5</v>
      </c>
      <c r="H63" s="470">
        <v>56</v>
      </c>
      <c r="I63" s="455">
        <f t="shared" ca="1" si="5"/>
        <v>2294822.7268414884</v>
      </c>
      <c r="J63" s="455">
        <f t="array" ref="J63">IFERROR(INDEX('Retirement Calculator'!J:J,MATCH('Isaac 401k'!N63,'Retirement Calculator'!A:A,0),0),0)</f>
        <v>25344.835205236312</v>
      </c>
      <c r="K63" s="455">
        <f t="shared" ca="1" si="2"/>
        <v>9456.1578818177168</v>
      </c>
      <c r="L63" s="455">
        <f t="shared" ca="1" si="3"/>
        <v>2278934.0495180697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8189322.9383244803</v>
      </c>
      <c r="C64" s="458">
        <f t="shared" si="0"/>
        <v>76856.885515667076</v>
      </c>
      <c r="D64" s="458">
        <f ca="1">SUMIF(G:G,57,K:K)</f>
        <v>416867.62816419156</v>
      </c>
      <c r="E64" s="458">
        <f t="shared" ca="1" si="1"/>
        <v>8529333.6809730045</v>
      </c>
      <c r="F64" s="442"/>
      <c r="G64" s="470">
        <f t="shared" si="8"/>
        <v>5</v>
      </c>
      <c r="H64" s="470">
        <v>57</v>
      </c>
      <c r="I64" s="455">
        <f t="shared" ca="1" si="5"/>
        <v>2278934.0495180697</v>
      </c>
      <c r="J64" s="455">
        <f t="array" ref="J64">IFERROR(INDEX('Retirement Calculator'!J:J,MATCH('Isaac 401k'!N64,'Retirement Calculator'!A:A,0),0),0)</f>
        <v>25344.835205236312</v>
      </c>
      <c r="K64" s="455">
        <f t="shared" ca="1" si="2"/>
        <v>9389.9550596368044</v>
      </c>
      <c r="L64" s="455">
        <f t="shared" ca="1" si="3"/>
        <v>2262979.1693724701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8529333.6809730045</v>
      </c>
      <c r="C65" s="458">
        <f t="shared" si="0"/>
        <v>76856.885515667076</v>
      </c>
      <c r="D65" s="458">
        <f ca="1">SUMIF(G:G,58,K:K)</f>
        <v>434263.22305826726</v>
      </c>
      <c r="E65" s="458">
        <f t="shared" ca="1" si="1"/>
        <v>8886740.0185156036</v>
      </c>
      <c r="F65" s="442"/>
      <c r="G65" s="470">
        <f t="shared" si="8"/>
        <v>5</v>
      </c>
      <c r="H65" s="470">
        <v>58</v>
      </c>
      <c r="I65" s="455">
        <f t="shared" ca="1" si="5"/>
        <v>2262979.1693724701</v>
      </c>
      <c r="J65" s="455">
        <f t="array" ref="J65">IFERROR(INDEX('Retirement Calculator'!J:J,MATCH('Isaac 401k'!N65,'Retirement Calculator'!A:A,0),0),0)</f>
        <v>25344.835205236312</v>
      </c>
      <c r="K65" s="455">
        <f t="shared" ca="1" si="2"/>
        <v>9323.4763923634728</v>
      </c>
      <c r="L65" s="455">
        <f t="shared" ca="1" si="3"/>
        <v>2246957.8105595973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8886740.0185156036</v>
      </c>
      <c r="C66" s="458">
        <f t="shared" si="0"/>
        <v>76856.885515667076</v>
      </c>
      <c r="D66" s="458">
        <f ca="1">SUMIF(G:G,59,K:K)</f>
        <v>452548.80960190576</v>
      </c>
      <c r="E66" s="458">
        <f t="shared" ca="1" si="1"/>
        <v>9262431.9426018409</v>
      </c>
      <c r="F66" s="442"/>
      <c r="G66" s="470">
        <f t="shared" si="8"/>
        <v>5</v>
      </c>
      <c r="H66" s="470">
        <v>59</v>
      </c>
      <c r="I66" s="455">
        <f t="shared" ca="1" si="5"/>
        <v>2246957.8105595973</v>
      </c>
      <c r="J66" s="455">
        <f t="array" ref="J66">IFERROR(INDEX('Retirement Calculator'!J:J,MATCH('Isaac 401k'!N66,'Retirement Calculator'!A:A,0),0),0)</f>
        <v>25344.835205236312</v>
      </c>
      <c r="K66" s="455">
        <f t="shared" ca="1" si="2"/>
        <v>9256.7207306431701</v>
      </c>
      <c r="L66" s="455">
        <f t="shared" ca="1" si="3"/>
        <v>2230869.6960850041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9262431.9426018409</v>
      </c>
      <c r="C67" s="458">
        <f t="shared" si="0"/>
        <v>76856.885515667076</v>
      </c>
      <c r="D67" s="458">
        <f t="shared" ref="D67:D136" ca="1" si="9">SUMIF(G:G,60,K:K)</f>
        <v>471769.92145699717</v>
      </c>
      <c r="E67" s="458">
        <f t="shared" ca="1" si="1"/>
        <v>9657344.9785431698</v>
      </c>
      <c r="F67" s="442"/>
      <c r="G67" s="470">
        <f t="shared" si="8"/>
        <v>5</v>
      </c>
      <c r="H67" s="470">
        <v>60</v>
      </c>
      <c r="I67" s="455">
        <f t="shared" ca="1" si="5"/>
        <v>2230869.6960850041</v>
      </c>
      <c r="J67" s="455">
        <f t="array" ref="J67">IFERROR(INDEX('Retirement Calculator'!J:J,MATCH('Isaac 401k'!N67,'Retirement Calculator'!A:A,0),0),0)</f>
        <v>25344.835205236312</v>
      </c>
      <c r="K67" s="455">
        <f t="shared" ca="1" si="2"/>
        <v>9189.6869203323658</v>
      </c>
      <c r="L67" s="455">
        <f t="shared" ca="1" si="3"/>
        <v>2214714.5478000999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9657344.9785431698</v>
      </c>
      <c r="C68" s="458">
        <f t="shared" si="0"/>
        <v>76856.885515667076</v>
      </c>
      <c r="D68" s="458">
        <f t="shared" ca="1" si="9"/>
        <v>471769.92145699717</v>
      </c>
      <c r="E68" s="458">
        <f t="shared" ca="1" si="1"/>
        <v>10052258.014484499</v>
      </c>
      <c r="F68" s="442"/>
      <c r="G68" s="470">
        <f>G67+1</f>
        <v>6</v>
      </c>
      <c r="H68" s="470">
        <v>61</v>
      </c>
      <c r="I68" s="455">
        <f t="shared" ca="1" si="5"/>
        <v>2214714.5478000999</v>
      </c>
      <c r="J68" s="455">
        <f t="array" ref="J68">IFERROR(INDEX('Retirement Calculator'!J:J,MATCH('Isaac 401k'!N68,'Retirement Calculator'!A:A,0),0),0)</f>
        <v>25344.835205236312</v>
      </c>
      <c r="K68" s="455">
        <f t="shared" ca="1" si="2"/>
        <v>9122.373802478598</v>
      </c>
      <c r="L68" s="455">
        <f t="shared" ca="1" si="3"/>
        <v>2198492.0863973419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10052258.014484499</v>
      </c>
      <c r="C69" s="458">
        <f t="shared" si="0"/>
        <v>76856.885515667076</v>
      </c>
      <c r="D69" s="458">
        <f t="shared" ca="1" si="9"/>
        <v>471769.92145699717</v>
      </c>
      <c r="E69" s="458">
        <f t="shared" ca="1" si="1"/>
        <v>10447171.050425828</v>
      </c>
      <c r="F69" s="442"/>
      <c r="G69" s="470">
        <f t="shared" ref="G69:G79" si="10">G68</f>
        <v>6</v>
      </c>
      <c r="H69" s="470">
        <v>62</v>
      </c>
      <c r="I69" s="455">
        <f t="shared" ca="1" si="5"/>
        <v>2198492.0863973419</v>
      </c>
      <c r="J69" s="455">
        <f t="array" ref="J69">IFERROR(INDEX('Retirement Calculator'!J:J,MATCH('Isaac 401k'!N69,'Retirement Calculator'!A:A,0),0),0)</f>
        <v>25344.835205236312</v>
      </c>
      <c r="K69" s="455">
        <f t="shared" ca="1" si="2"/>
        <v>9054.7802133004388</v>
      </c>
      <c r="L69" s="455">
        <f t="shared" ca="1" si="3"/>
        <v>2182202.0314054061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10447171.050425828</v>
      </c>
      <c r="C70" s="458">
        <f t="shared" si="0"/>
        <v>76856.885515667076</v>
      </c>
      <c r="D70" s="458">
        <f t="shared" ca="1" si="9"/>
        <v>471769.92145699717</v>
      </c>
      <c r="E70" s="458">
        <f t="shared" ca="1" si="1"/>
        <v>10842084.086367156</v>
      </c>
      <c r="F70" s="442"/>
      <c r="G70" s="470">
        <f t="shared" si="10"/>
        <v>6</v>
      </c>
      <c r="H70" s="470">
        <v>63</v>
      </c>
      <c r="I70" s="455">
        <f t="shared" ca="1" si="5"/>
        <v>2182202.0314054061</v>
      </c>
      <c r="J70" s="455">
        <f t="array" ref="J70">IFERROR(INDEX('Retirement Calculator'!J:J,MATCH('Isaac 401k'!N70,'Retirement Calculator'!A:A,0),0),0)</f>
        <v>25344.835205236312</v>
      </c>
      <c r="K70" s="455">
        <f t="shared" ca="1" si="2"/>
        <v>8986.9049841673732</v>
      </c>
      <c r="L70" s="455">
        <f t="shared" ca="1" si="3"/>
        <v>2165844.1011843369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10842084.086367156</v>
      </c>
      <c r="C71" s="458">
        <f t="shared" si="0"/>
        <v>76856.885515667076</v>
      </c>
      <c r="D71" s="458">
        <f t="shared" ca="1" si="9"/>
        <v>471769.92145699717</v>
      </c>
      <c r="E71" s="458">
        <f t="shared" ca="1" si="1"/>
        <v>11236997.122308485</v>
      </c>
      <c r="F71" s="442"/>
      <c r="G71" s="470">
        <f t="shared" si="10"/>
        <v>6</v>
      </c>
      <c r="H71" s="470">
        <v>64</v>
      </c>
      <c r="I71" s="455">
        <f t="shared" ca="1" si="5"/>
        <v>2165844.1011843369</v>
      </c>
      <c r="J71" s="455">
        <f t="array" ref="J71">IFERROR(INDEX('Retirement Calculator'!J:J,MATCH('Isaac 401k'!N71,'Retirement Calculator'!A:A,0),0),0)</f>
        <v>25344.835205236312</v>
      </c>
      <c r="K71" s="455">
        <f t="shared" ca="1" si="2"/>
        <v>8918.7469415795858</v>
      </c>
      <c r="L71" s="455">
        <f t="shared" ca="1" si="3"/>
        <v>2149418.01292068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11236997.122308485</v>
      </c>
      <c r="C72" s="458">
        <f t="shared" si="0"/>
        <v>76856.885515667076</v>
      </c>
      <c r="D72" s="458">
        <f t="shared" ca="1" si="9"/>
        <v>471769.92145699717</v>
      </c>
      <c r="E72" s="458">
        <f t="shared" ca="1" si="1"/>
        <v>11631910.158249814</v>
      </c>
      <c r="F72" s="442"/>
      <c r="G72" s="470">
        <f t="shared" si="10"/>
        <v>6</v>
      </c>
      <c r="H72" s="470">
        <v>65</v>
      </c>
      <c r="I72" s="455">
        <f t="shared" ca="1" si="5"/>
        <v>2149418.01292068</v>
      </c>
      <c r="J72" s="455">
        <f t="array" ref="J72">IFERROR(INDEX('Retirement Calculator'!J:J,MATCH('Isaac 401k'!N72,'Retirement Calculator'!A:A,0),0),0)</f>
        <v>25344.835205236312</v>
      </c>
      <c r="K72" s="455">
        <f t="shared" ca="1" si="2"/>
        <v>8850.3049071476817</v>
      </c>
      <c r="L72" s="455">
        <f t="shared" ca="1" si="3"/>
        <v>2132923.4826225913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11631910.158249814</v>
      </c>
      <c r="C73" s="458">
        <f t="shared" si="0"/>
        <v>76856.885515667076</v>
      </c>
      <c r="D73" s="458">
        <f t="shared" ca="1" si="9"/>
        <v>471769.92145699717</v>
      </c>
      <c r="E73" s="458">
        <f t="shared" ca="1" si="1"/>
        <v>12026823.194191143</v>
      </c>
      <c r="F73" s="442"/>
      <c r="G73" s="470">
        <f t="shared" si="10"/>
        <v>6</v>
      </c>
      <c r="H73" s="470">
        <v>66</v>
      </c>
      <c r="I73" s="455">
        <f t="shared" ca="1" si="5"/>
        <v>2132923.4826225913</v>
      </c>
      <c r="J73" s="455">
        <f t="array" ref="J73">IFERROR(INDEX('Retirement Calculator'!J:J,MATCH('Isaac 401k'!N73,'Retirement Calculator'!A:A,0),0),0)</f>
        <v>25344.835205236312</v>
      </c>
      <c r="K73" s="455">
        <f t="shared" ca="1" si="2"/>
        <v>8781.5776975723111</v>
      </c>
      <c r="L73" s="455">
        <f t="shared" ca="1" si="3"/>
        <v>2116360.2251149272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12026823.194191143</v>
      </c>
      <c r="C74" s="458">
        <f t="shared" si="0"/>
        <v>76856.885515667076</v>
      </c>
      <c r="D74" s="458">
        <f t="shared" ca="1" si="9"/>
        <v>471769.92145699717</v>
      </c>
      <c r="E74" s="458">
        <f t="shared" ca="1" si="1"/>
        <v>12421736.230132472</v>
      </c>
      <c r="F74" s="442"/>
      <c r="G74" s="470">
        <f t="shared" si="10"/>
        <v>6</v>
      </c>
      <c r="H74" s="470">
        <v>67</v>
      </c>
      <c r="I74" s="455">
        <f t="shared" ca="1" si="5"/>
        <v>2116360.2251149272</v>
      </c>
      <c r="J74" s="455">
        <f t="array" ref="J74">IFERROR(INDEX('Retirement Calculator'!J:J,MATCH('Isaac 401k'!N74,'Retirement Calculator'!A:A,0),0),0)</f>
        <v>25344.835205236312</v>
      </c>
      <c r="K74" s="455">
        <f t="shared" ca="1" si="2"/>
        <v>8712.5641246237119</v>
      </c>
      <c r="L74" s="455">
        <f t="shared" ca="1" si="3"/>
        <v>2099727.9540343145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12421736.230132472</v>
      </c>
      <c r="C75" s="458">
        <f t="shared" si="0"/>
        <v>76856.885515667076</v>
      </c>
      <c r="D75" s="458">
        <f t="shared" ca="1" si="9"/>
        <v>471769.92145699717</v>
      </c>
      <c r="E75" s="458">
        <f t="shared" ca="1" si="1"/>
        <v>12816649.266073801</v>
      </c>
      <c r="F75" s="442"/>
      <c r="G75" s="470">
        <f t="shared" si="10"/>
        <v>6</v>
      </c>
      <c r="H75" s="470">
        <v>68</v>
      </c>
      <c r="I75" s="455">
        <f t="shared" ca="1" si="5"/>
        <v>2099727.9540343145</v>
      </c>
      <c r="J75" s="455">
        <f t="array" ref="J75">IFERROR(INDEX('Retirement Calculator'!J:J,MATCH('Isaac 401k'!N75,'Retirement Calculator'!A:A,0),0),0)</f>
        <v>7080.840059638921</v>
      </c>
      <c r="K75" s="455">
        <f t="shared" ca="1" si="2"/>
        <v>8719.3629748944804</v>
      </c>
      <c r="L75" s="455">
        <f t="shared" ca="1" si="3"/>
        <v>2101366.4769495702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12816649.266073801</v>
      </c>
      <c r="C76" s="458">
        <f t="shared" si="0"/>
        <v>76856.885515667076</v>
      </c>
      <c r="D76" s="458">
        <f t="shared" ca="1" si="9"/>
        <v>471769.92145699717</v>
      </c>
      <c r="E76" s="458">
        <f t="shared" ca="1" si="1"/>
        <v>13211562.302015129</v>
      </c>
      <c r="F76" s="442"/>
      <c r="G76" s="470">
        <f t="shared" si="10"/>
        <v>6</v>
      </c>
      <c r="H76" s="470">
        <v>69</v>
      </c>
      <c r="I76" s="455">
        <f t="shared" ca="1" si="5"/>
        <v>2101366.4769495702</v>
      </c>
      <c r="J76" s="455">
        <f t="array" ref="J76">IFERROR(INDEX('Retirement Calculator'!J:J,MATCH('Isaac 401k'!N76,'Retirement Calculator'!A:A,0),0),0)</f>
        <v>7080.840059638921</v>
      </c>
      <c r="K76" s="455">
        <f t="shared" ca="1" si="2"/>
        <v>8726.1901537080466</v>
      </c>
      <c r="L76" s="455">
        <f t="shared" ca="1" si="3"/>
        <v>2103011.8270436395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13211562.302015129</v>
      </c>
      <c r="C77" s="458">
        <f t="shared" si="0"/>
        <v>76856.885515667076</v>
      </c>
      <c r="D77" s="458">
        <f t="shared" ca="1" si="9"/>
        <v>471769.92145699717</v>
      </c>
      <c r="E77" s="458">
        <f t="shared" ca="1" si="1"/>
        <v>13606475.337956458</v>
      </c>
      <c r="F77" s="442"/>
      <c r="G77" s="470">
        <f t="shared" si="10"/>
        <v>6</v>
      </c>
      <c r="H77" s="470">
        <v>70</v>
      </c>
      <c r="I77" s="455">
        <f t="shared" ca="1" si="5"/>
        <v>2103011.8270436395</v>
      </c>
      <c r="J77" s="455">
        <f t="array" ref="J77">IFERROR(INDEX('Retirement Calculator'!J:J,MATCH('Isaac 401k'!N77,'Retirement Calculator'!A:A,0),0),0)</f>
        <v>7080.840059638921</v>
      </c>
      <c r="K77" s="455">
        <f t="shared" ca="1" si="2"/>
        <v>8733.0457791000026</v>
      </c>
      <c r="L77" s="455">
        <f t="shared" ca="1" si="3"/>
        <v>2104664.0327631007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13606475.337956458</v>
      </c>
      <c r="C78" s="458">
        <f t="shared" si="0"/>
        <v>76856.885515667076</v>
      </c>
      <c r="D78" s="458">
        <f t="shared" ca="1" si="9"/>
        <v>471769.92145699717</v>
      </c>
      <c r="E78" s="458">
        <f t="shared" ca="1" si="1"/>
        <v>14001388.373897787</v>
      </c>
      <c r="F78" s="442"/>
      <c r="G78" s="470">
        <f t="shared" si="10"/>
        <v>6</v>
      </c>
      <c r="H78" s="470">
        <v>71</v>
      </c>
      <c r="I78" s="455">
        <f t="shared" ca="1" si="5"/>
        <v>2104664.0327631007</v>
      </c>
      <c r="J78" s="455">
        <f t="array" ref="J78">IFERROR(INDEX('Retirement Calculator'!J:J,MATCH('Isaac 401k'!N78,'Retirement Calculator'!A:A,0),0),0)</f>
        <v>7080.840059638921</v>
      </c>
      <c r="K78" s="455">
        <f t="shared" ca="1" si="2"/>
        <v>8739.929969597757</v>
      </c>
      <c r="L78" s="455">
        <f t="shared" ca="1" si="3"/>
        <v>2106323.1226730593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14001388.373897787</v>
      </c>
      <c r="C79" s="458">
        <f t="shared" si="0"/>
        <v>76856.885515667076</v>
      </c>
      <c r="D79" s="458">
        <f t="shared" ca="1" si="9"/>
        <v>471769.92145699717</v>
      </c>
      <c r="E79" s="458">
        <f t="shared" ca="1" si="1"/>
        <v>14396301.409839116</v>
      </c>
      <c r="F79" s="442"/>
      <c r="G79" s="470">
        <f t="shared" si="10"/>
        <v>6</v>
      </c>
      <c r="H79" s="470">
        <v>72</v>
      </c>
      <c r="I79" s="455">
        <f t="shared" ca="1" si="5"/>
        <v>2106323.1226730593</v>
      </c>
      <c r="J79" s="455">
        <f t="array" ref="J79">IFERROR(INDEX('Retirement Calculator'!J:J,MATCH('Isaac 401k'!N79,'Retirement Calculator'!A:A,0),0),0)</f>
        <v>7080.840059638921</v>
      </c>
      <c r="K79" s="455">
        <f t="shared" ca="1" si="2"/>
        <v>8746.842844222585</v>
      </c>
      <c r="L79" s="455">
        <f t="shared" ca="1" si="3"/>
        <v>2107989.1254576431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14396301.409839116</v>
      </c>
      <c r="C80" s="458">
        <f t="shared" si="0"/>
        <v>76856.885515667076</v>
      </c>
      <c r="D80" s="458">
        <f t="shared" ca="1" si="9"/>
        <v>471769.92145699717</v>
      </c>
      <c r="E80" s="458">
        <f t="shared" ca="1" si="1"/>
        <v>14791214.445780445</v>
      </c>
      <c r="F80" s="442"/>
      <c r="G80" s="470">
        <f>G79+1</f>
        <v>7</v>
      </c>
      <c r="H80" s="470">
        <v>73</v>
      </c>
      <c r="I80" s="455">
        <f t="shared" ca="1" si="5"/>
        <v>2107989.1254576431</v>
      </c>
      <c r="J80" s="455">
        <f t="array" ref="J80">IFERROR(INDEX('Retirement Calculator'!J:J,MATCH('Isaac 401k'!N80,'Retirement Calculator'!A:A,0),0),0)</f>
        <v>7080.840059638921</v>
      </c>
      <c r="K80" s="455">
        <f t="shared" ca="1" si="2"/>
        <v>8753.7845224916837</v>
      </c>
      <c r="L80" s="455">
        <f t="shared" ca="1" si="3"/>
        <v>2109662.0699204956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14791214.445780445</v>
      </c>
      <c r="C81" s="458">
        <f t="shared" si="0"/>
        <v>76856.885515667076</v>
      </c>
      <c r="D81" s="458">
        <f t="shared" ca="1" si="9"/>
        <v>471769.92145699717</v>
      </c>
      <c r="E81" s="458">
        <f t="shared" ca="1" si="1"/>
        <v>15186127.481721774</v>
      </c>
      <c r="F81" s="442"/>
      <c r="G81" s="470">
        <f t="shared" ref="G81:G91" si="11">G80</f>
        <v>7</v>
      </c>
      <c r="H81" s="470">
        <v>74</v>
      </c>
      <c r="I81" s="455">
        <f t="shared" ca="1" si="5"/>
        <v>2109662.0699204956</v>
      </c>
      <c r="J81" s="455">
        <f t="array" ref="J81">IFERROR(INDEX('Retirement Calculator'!J:J,MATCH('Isaac 401k'!N81,'Retirement Calculator'!A:A,0),0),0)</f>
        <v>7080.840059638921</v>
      </c>
      <c r="K81" s="455">
        <f t="shared" ca="1" si="2"/>
        <v>8760.7551244202368</v>
      </c>
      <c r="L81" s="455">
        <f t="shared" ca="1" si="3"/>
        <v>2111341.9849852771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15186127.481721774</v>
      </c>
      <c r="C82" s="458">
        <f t="shared" si="0"/>
        <v>76856.885515667076</v>
      </c>
      <c r="D82" s="458">
        <f t="shared" ca="1" si="9"/>
        <v>471769.92145699717</v>
      </c>
      <c r="E82" s="458">
        <f t="shared" ca="1" si="1"/>
        <v>15581040.517663103</v>
      </c>
      <c r="F82" s="442"/>
      <c r="G82" s="470">
        <f t="shared" si="11"/>
        <v>7</v>
      </c>
      <c r="H82" s="470">
        <v>75</v>
      </c>
      <c r="I82" s="455">
        <f t="shared" ca="1" si="5"/>
        <v>2111341.9849852771</v>
      </c>
      <c r="J82" s="455">
        <f t="array" ref="J82">IFERROR(INDEX('Retirement Calculator'!J:J,MATCH('Isaac 401k'!N82,'Retirement Calculator'!A:A,0),0),0)</f>
        <v>7080.840059638921</v>
      </c>
      <c r="K82" s="455">
        <f t="shared" ca="1" si="2"/>
        <v>8767.754770523492</v>
      </c>
      <c r="L82" s="455">
        <f t="shared" ca="1" si="3"/>
        <v>2113028.8996961615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15581040.517663103</v>
      </c>
      <c r="C83" s="458">
        <f t="shared" si="0"/>
        <v>76856.885515667076</v>
      </c>
      <c r="D83" s="458">
        <f t="shared" ca="1" si="9"/>
        <v>471769.92145699717</v>
      </c>
      <c r="E83" s="458">
        <f t="shared" ca="1" si="1"/>
        <v>15975953.553604431</v>
      </c>
      <c r="F83" s="442"/>
      <c r="G83" s="470">
        <f t="shared" si="11"/>
        <v>7</v>
      </c>
      <c r="H83" s="470">
        <v>76</v>
      </c>
      <c r="I83" s="455">
        <f t="shared" ca="1" si="5"/>
        <v>2113028.8996961615</v>
      </c>
      <c r="J83" s="455">
        <f t="array" ref="J83">IFERROR(INDEX('Retirement Calculator'!J:J,MATCH('Isaac 401k'!N83,'Retirement Calculator'!A:A,0),0),0)</f>
        <v>7080.840059638921</v>
      </c>
      <c r="K83" s="455">
        <f t="shared" ca="1" si="2"/>
        <v>8774.7835818188432</v>
      </c>
      <c r="L83" s="455">
        <f t="shared" ca="1" si="3"/>
        <v>2114722.8432183415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15975953.553604431</v>
      </c>
      <c r="C84" s="458">
        <f t="shared" si="0"/>
        <v>76856.885515667076</v>
      </c>
      <c r="D84" s="458">
        <f t="shared" ca="1" si="9"/>
        <v>471769.92145699717</v>
      </c>
      <c r="E84" s="458">
        <f t="shared" ca="1" si="1"/>
        <v>16370866.58954576</v>
      </c>
      <c r="F84" s="442"/>
      <c r="G84" s="470">
        <f t="shared" si="11"/>
        <v>7</v>
      </c>
      <c r="H84" s="470">
        <v>77</v>
      </c>
      <c r="I84" s="455">
        <f t="shared" ca="1" si="5"/>
        <v>2114722.8432183415</v>
      </c>
      <c r="J84" s="455">
        <f t="array" ref="J84">IFERROR(INDEX('Retirement Calculator'!J:J,MATCH('Isaac 401k'!N84,'Retirement Calculator'!A:A,0),0),0)</f>
        <v>7080.840059638921</v>
      </c>
      <c r="K84" s="455">
        <f t="shared" ca="1" si="2"/>
        <v>8781.8416798279268</v>
      </c>
      <c r="L84" s="455">
        <f t="shared" ca="1" si="3"/>
        <v>2116423.8448385303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16370866.58954576</v>
      </c>
      <c r="C85" s="458">
        <f t="shared" si="0"/>
        <v>76856.885515667076</v>
      </c>
      <c r="D85" s="458">
        <f t="shared" ca="1" si="9"/>
        <v>471769.92145699717</v>
      </c>
      <c r="E85" s="458">
        <f t="shared" ca="1" si="1"/>
        <v>16765779.625487089</v>
      </c>
      <c r="F85" s="442"/>
      <c r="G85" s="470">
        <f t="shared" si="11"/>
        <v>7</v>
      </c>
      <c r="H85" s="470">
        <v>78</v>
      </c>
      <c r="I85" s="455">
        <f t="shared" ca="1" si="5"/>
        <v>2116423.8448385303</v>
      </c>
      <c r="J85" s="455">
        <f t="array" ref="J85">IFERROR(INDEX('Retirement Calculator'!J:J,MATCH('Isaac 401k'!N85,'Retirement Calculator'!A:A,0),0),0)</f>
        <v>7080.840059638921</v>
      </c>
      <c r="K85" s="455">
        <f t="shared" ca="1" si="2"/>
        <v>8788.9291865787145</v>
      </c>
      <c r="L85" s="455">
        <f t="shared" ca="1" si="3"/>
        <v>2118131.9339654702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16765779.625487089</v>
      </c>
      <c r="C86" s="458">
        <f t="shared" si="0"/>
        <v>76856.885515667076</v>
      </c>
      <c r="D86" s="458">
        <f t="shared" ca="1" si="9"/>
        <v>471769.92145699717</v>
      </c>
      <c r="E86" s="458">
        <f t="shared" ca="1" si="1"/>
        <v>17160692.661428418</v>
      </c>
      <c r="F86" s="442"/>
      <c r="G86" s="470">
        <f t="shared" si="11"/>
        <v>7</v>
      </c>
      <c r="H86" s="470">
        <v>79</v>
      </c>
      <c r="I86" s="455">
        <f t="shared" ca="1" si="5"/>
        <v>2118131.9339654702</v>
      </c>
      <c r="J86" s="455">
        <f t="array" ref="J86">IFERROR(INDEX('Retirement Calculator'!J:J,MATCH('Isaac 401k'!N86,'Retirement Calculator'!A:A,0),0),0)</f>
        <v>7080.840059638921</v>
      </c>
      <c r="K86" s="455">
        <f t="shared" ca="1" si="2"/>
        <v>8796.0462246076295</v>
      </c>
      <c r="L86" s="455">
        <f t="shared" ca="1" si="3"/>
        <v>2119847.1401304388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17160692.661428418</v>
      </c>
      <c r="C87" s="458">
        <f t="shared" si="0"/>
        <v>76856.885515667076</v>
      </c>
      <c r="D87" s="458">
        <f t="shared" ca="1" si="9"/>
        <v>471769.92145699717</v>
      </c>
      <c r="E87" s="458">
        <f t="shared" ca="1" si="1"/>
        <v>17555605.697369747</v>
      </c>
      <c r="F87" s="442"/>
      <c r="G87" s="470">
        <f t="shared" si="11"/>
        <v>7</v>
      </c>
      <c r="H87" s="470">
        <v>80</v>
      </c>
      <c r="I87" s="455">
        <f t="shared" ca="1" si="5"/>
        <v>2119847.1401304388</v>
      </c>
      <c r="J87" s="455">
        <f t="array" ref="J87">IFERROR(INDEX('Retirement Calculator'!J:J,MATCH('Isaac 401k'!N87,'Retirement Calculator'!A:A,0),0),0)</f>
        <v>7080.840059638921</v>
      </c>
      <c r="K87" s="455">
        <f t="shared" ca="1" si="2"/>
        <v>8803.1929169616669</v>
      </c>
      <c r="L87" s="455">
        <f t="shared" ca="1" si="3"/>
        <v>2121569.4929877617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17555605.697369747</v>
      </c>
      <c r="C88" s="458">
        <f t="shared" si="0"/>
        <v>76856.885515667076</v>
      </c>
      <c r="D88" s="458">
        <f t="shared" ca="1" si="9"/>
        <v>471769.92145699717</v>
      </c>
      <c r="E88" s="458">
        <f t="shared" ca="1" si="1"/>
        <v>17950518.733311076</v>
      </c>
      <c r="F88" s="442"/>
      <c r="G88" s="470">
        <f t="shared" si="11"/>
        <v>7</v>
      </c>
      <c r="H88" s="470">
        <v>81</v>
      </c>
      <c r="I88" s="455">
        <f t="shared" ca="1" si="5"/>
        <v>2121569.4929877617</v>
      </c>
      <c r="J88" s="455">
        <f t="array" ref="J88">IFERROR(INDEX('Retirement Calculator'!J:J,MATCH('Isaac 401k'!N88,'Retirement Calculator'!A:A,0),0),0)</f>
        <v>7080.840059638921</v>
      </c>
      <c r="K88" s="455">
        <f t="shared" ca="1" si="2"/>
        <v>8810.3693872005115</v>
      </c>
      <c r="L88" s="455">
        <f t="shared" ca="1" si="3"/>
        <v>2123299.0223153234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17950518.733311076</v>
      </c>
      <c r="C89" s="458">
        <f t="shared" si="0"/>
        <v>76856.885515667076</v>
      </c>
      <c r="D89" s="458">
        <f t="shared" ca="1" si="9"/>
        <v>471769.92145699717</v>
      </c>
      <c r="E89" s="458">
        <f t="shared" ca="1" si="1"/>
        <v>18345431.769252405</v>
      </c>
      <c r="F89" s="442"/>
      <c r="G89" s="470">
        <f t="shared" si="11"/>
        <v>7</v>
      </c>
      <c r="H89" s="470">
        <v>82</v>
      </c>
      <c r="I89" s="455">
        <f t="shared" ca="1" si="5"/>
        <v>2123299.0223153234</v>
      </c>
      <c r="J89" s="455">
        <f t="array" ref="J89">IFERROR(INDEX('Retirement Calculator'!J:J,MATCH('Isaac 401k'!N89,'Retirement Calculator'!A:A,0),0),0)</f>
        <v>7080.840059638921</v>
      </c>
      <c r="K89" s="455">
        <f t="shared" ca="1" si="2"/>
        <v>8817.5757593986855</v>
      </c>
      <c r="L89" s="455">
        <f t="shared" ca="1" si="3"/>
        <v>2125035.7580150831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18345431.769252405</v>
      </c>
      <c r="C90" s="458">
        <f t="shared" si="0"/>
        <v>76856.885515667076</v>
      </c>
      <c r="D90" s="458">
        <f t="shared" ca="1" si="9"/>
        <v>471769.92145699717</v>
      </c>
      <c r="E90" s="458">
        <f t="shared" ca="1" si="1"/>
        <v>18740344.805193733</v>
      </c>
      <c r="F90" s="442"/>
      <c r="G90" s="470">
        <f t="shared" si="11"/>
        <v>7</v>
      </c>
      <c r="H90" s="470">
        <v>83</v>
      </c>
      <c r="I90" s="455">
        <f t="shared" ca="1" si="5"/>
        <v>2125035.7580150831</v>
      </c>
      <c r="J90" s="455">
        <f t="array" ref="J90">IFERROR(INDEX('Retirement Calculator'!J:J,MATCH('Isaac 401k'!N90,'Retirement Calculator'!A:A,0),0),0)</f>
        <v>7080.840059638921</v>
      </c>
      <c r="K90" s="455">
        <f t="shared" ca="1" si="2"/>
        <v>8824.8121581476844</v>
      </c>
      <c r="L90" s="455">
        <f t="shared" ca="1" si="3"/>
        <v>2126779.730113592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18740344.805193733</v>
      </c>
      <c r="C91" s="458">
        <f t="shared" si="0"/>
        <v>76856.885515667076</v>
      </c>
      <c r="D91" s="458">
        <f t="shared" ca="1" si="9"/>
        <v>471769.92145699717</v>
      </c>
      <c r="E91" s="458">
        <f t="shared" ca="1" si="1"/>
        <v>19135257.841135062</v>
      </c>
      <c r="F91" s="442"/>
      <c r="G91" s="470">
        <f t="shared" si="11"/>
        <v>7</v>
      </c>
      <c r="H91" s="470">
        <v>84</v>
      </c>
      <c r="I91" s="455">
        <f t="shared" ca="1" si="5"/>
        <v>2126779.730113592</v>
      </c>
      <c r="J91" s="455">
        <f t="array" ref="J91">IFERROR(INDEX('Retirement Calculator'!J:J,MATCH('Isaac 401k'!N91,'Retirement Calculator'!A:A,0),0),0)</f>
        <v>7080.840059638921</v>
      </c>
      <c r="K91" s="455">
        <f t="shared" ca="1" si="2"/>
        <v>8832.0787085581378</v>
      </c>
      <c r="L91" s="455">
        <f t="shared" ca="1" si="3"/>
        <v>2128530.9687625114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19135257.841135062</v>
      </c>
      <c r="C92" s="458">
        <f t="shared" si="0"/>
        <v>76856.885515667076</v>
      </c>
      <c r="D92" s="458">
        <f t="shared" ca="1" si="9"/>
        <v>471769.92145699717</v>
      </c>
      <c r="E92" s="458">
        <f t="shared" ca="1" si="1"/>
        <v>19530170.877076391</v>
      </c>
      <c r="F92" s="442"/>
      <c r="G92" s="470">
        <f>G91+1</f>
        <v>8</v>
      </c>
      <c r="H92" s="470">
        <v>85</v>
      </c>
      <c r="I92" s="455">
        <f t="shared" ca="1" si="5"/>
        <v>2128530.9687625114</v>
      </c>
      <c r="J92" s="455">
        <f t="array" ref="J92">IFERROR(INDEX('Retirement Calculator'!J:J,MATCH('Isaac 401k'!N92,'Retirement Calculator'!A:A,0),0),0)</f>
        <v>7080.840059638921</v>
      </c>
      <c r="K92" s="455">
        <f t="shared" ca="1" si="2"/>
        <v>8839.3755362619686</v>
      </c>
      <c r="L92" s="455">
        <f t="shared" ca="1" si="3"/>
        <v>2130289.5042391345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19530170.877076391</v>
      </c>
      <c r="C93" s="458">
        <f t="shared" si="0"/>
        <v>76856.885515667076</v>
      </c>
      <c r="D93" s="458">
        <f t="shared" ca="1" si="9"/>
        <v>471769.92145699717</v>
      </c>
      <c r="E93" s="458">
        <f t="shared" ca="1" si="1"/>
        <v>19925083.91301772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2130289.5042391345</v>
      </c>
      <c r="J93" s="455">
        <f t="array" ref="J93">IFERROR(INDEX('Retirement Calculator'!J:J,MATCH('Isaac 401k'!N93,'Retirement Calculator'!A:A,0),0),0)</f>
        <v>7080.840059638921</v>
      </c>
      <c r="K93" s="455">
        <f t="shared" ca="1" si="2"/>
        <v>8846.7027674145647</v>
      </c>
      <c r="L93" s="455">
        <f t="shared" ca="1" si="3"/>
        <v>2132055.36694691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19925083.91301772</v>
      </c>
      <c r="C94" s="458">
        <f t="shared" si="0"/>
        <v>76856.885515667076</v>
      </c>
      <c r="D94" s="458">
        <f t="shared" ca="1" si="9"/>
        <v>471769.92145699717</v>
      </c>
      <c r="E94" s="458">
        <f t="shared" ca="1" si="1"/>
        <v>20319996.948959049</v>
      </c>
      <c r="F94" s="442"/>
      <c r="G94" s="470">
        <f t="shared" si="12"/>
        <v>8</v>
      </c>
      <c r="H94" s="470">
        <v>87</v>
      </c>
      <c r="I94" s="455">
        <f t="shared" ca="1" si="5"/>
        <v>2132055.36694691</v>
      </c>
      <c r="J94" s="455">
        <f t="array" ref="J94">IFERROR(INDEX('Retirement Calculator'!J:J,MATCH('Isaac 401k'!N94,'Retirement Calculator'!A:A,0),0),0)</f>
        <v>7080.840059638921</v>
      </c>
      <c r="K94" s="455">
        <f t="shared" ca="1" si="2"/>
        <v>8854.0605286969621</v>
      </c>
      <c r="L94" s="455">
        <f t="shared" ca="1" si="3"/>
        <v>2133828.5874159681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20319996.948959049</v>
      </c>
      <c r="C95" s="458">
        <f t="shared" si="0"/>
        <v>76856.885515667076</v>
      </c>
      <c r="D95" s="458">
        <f t="shared" ca="1" si="9"/>
        <v>471769.92145699717</v>
      </c>
      <c r="E95" s="458">
        <f t="shared" ca="1" si="1"/>
        <v>20714909.984900378</v>
      </c>
      <c r="F95" s="442"/>
      <c r="G95" s="470">
        <f t="shared" si="12"/>
        <v>8</v>
      </c>
      <c r="H95" s="470">
        <v>88</v>
      </c>
      <c r="I95" s="455">
        <f t="shared" ca="1" si="5"/>
        <v>2133828.5874159681</v>
      </c>
      <c r="J95" s="455">
        <f t="array" ref="J95">IFERROR(INDEX('Retirement Calculator'!J:J,MATCH('Isaac 401k'!N95,'Retirement Calculator'!A:A,0),0),0)</f>
        <v>7080.840059638921</v>
      </c>
      <c r="K95" s="455">
        <f t="shared" ca="1" si="2"/>
        <v>8861.4489473180383</v>
      </c>
      <c r="L95" s="455">
        <f t="shared" ca="1" si="3"/>
        <v>2135609.196303647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20714909.984900378</v>
      </c>
      <c r="C96" s="458">
        <f t="shared" si="0"/>
        <v>76856.885515667076</v>
      </c>
      <c r="D96" s="458">
        <f t="shared" ca="1" si="9"/>
        <v>471769.92145699717</v>
      </c>
      <c r="E96" s="458">
        <f t="shared" ca="1" si="1"/>
        <v>21109823.020841707</v>
      </c>
      <c r="F96" s="442"/>
      <c r="G96" s="470">
        <f t="shared" si="12"/>
        <v>8</v>
      </c>
      <c r="H96" s="470">
        <v>89</v>
      </c>
      <c r="I96" s="455">
        <f t="shared" ca="1" si="5"/>
        <v>2135609.196303647</v>
      </c>
      <c r="J96" s="455">
        <f t="array" ref="J96">IFERROR(INDEX('Retirement Calculator'!J:J,MATCH('Isaac 401k'!N96,'Retirement Calculator'!A:A,0),0),0)</f>
        <v>7080.840059638921</v>
      </c>
      <c r="K96" s="455">
        <f t="shared" ca="1" si="2"/>
        <v>8868.8681510167007</v>
      </c>
      <c r="L96" s="455">
        <f t="shared" ca="1" si="3"/>
        <v>2137397.2243950246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21109823.020841707</v>
      </c>
      <c r="C97" s="458">
        <f t="shared" si="0"/>
        <v>76856.885515667076</v>
      </c>
      <c r="D97" s="458">
        <f t="shared" ca="1" si="9"/>
        <v>471769.92145699717</v>
      </c>
      <c r="E97" s="458">
        <f t="shared" ca="1" si="1"/>
        <v>21504736.056783035</v>
      </c>
      <c r="F97" s="442"/>
      <c r="G97" s="470">
        <f t="shared" si="12"/>
        <v>8</v>
      </c>
      <c r="H97" s="470">
        <v>90</v>
      </c>
      <c r="I97" s="455">
        <f t="shared" ca="1" si="5"/>
        <v>2137397.2243950246</v>
      </c>
      <c r="J97" s="455">
        <f t="array" ref="J97">IFERROR(INDEX('Retirement Calculator'!J:J,MATCH('Isaac 401k'!N97,'Retirement Calculator'!A:A,0),0),0)</f>
        <v>7080.840059638921</v>
      </c>
      <c r="K97" s="455">
        <f t="shared" ca="1" si="2"/>
        <v>8876.3182680641075</v>
      </c>
      <c r="L97" s="455">
        <f t="shared" ca="1" si="3"/>
        <v>2139192.7026034496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21504736.056783035</v>
      </c>
      <c r="C98" s="458">
        <f t="shared" si="0"/>
        <v>76856.885515667076</v>
      </c>
      <c r="D98" s="458">
        <f t="shared" ca="1" si="9"/>
        <v>471769.92145699717</v>
      </c>
      <c r="E98" s="458">
        <f t="shared" ca="1" si="1"/>
        <v>21899649.092724364</v>
      </c>
      <c r="F98" s="442"/>
      <c r="G98" s="470">
        <f t="shared" si="12"/>
        <v>8</v>
      </c>
      <c r="H98" s="470">
        <v>91</v>
      </c>
      <c r="I98" s="455">
        <f t="shared" ca="1" si="5"/>
        <v>2139192.7026034496</v>
      </c>
      <c r="J98" s="455">
        <f t="array" ref="J98">IFERROR(INDEX('Retirement Calculator'!J:J,MATCH('Isaac 401k'!N98,'Retirement Calculator'!A:A,0),0),0)</f>
        <v>7080.840059638921</v>
      </c>
      <c r="K98" s="455">
        <f t="shared" ca="1" si="2"/>
        <v>8883.799427265878</v>
      </c>
      <c r="L98" s="455">
        <f t="shared" ca="1" si="3"/>
        <v>2140995.6619710764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21899649.092724364</v>
      </c>
      <c r="C99" s="458">
        <f t="shared" si="0"/>
        <v>76856.885515667076</v>
      </c>
      <c r="D99" s="458">
        <f t="shared" ca="1" si="9"/>
        <v>471769.92145699717</v>
      </c>
      <c r="E99" s="458">
        <f t="shared" ca="1" si="1"/>
        <v>22294562.128665693</v>
      </c>
      <c r="F99" s="442"/>
      <c r="G99" s="470">
        <f t="shared" si="12"/>
        <v>8</v>
      </c>
      <c r="H99" s="470">
        <v>92</v>
      </c>
      <c r="I99" s="455">
        <f t="shared" ca="1" si="5"/>
        <v>2140995.6619710764</v>
      </c>
      <c r="J99" s="455">
        <f t="array" ref="J99">IFERROR(INDEX('Retirement Calculator'!J:J,MATCH('Isaac 401k'!N99,'Retirement Calculator'!A:A,0),0),0)</f>
        <v>7080.840059638921</v>
      </c>
      <c r="K99" s="455">
        <f t="shared" ca="1" si="2"/>
        <v>8891.3117579643222</v>
      </c>
      <c r="L99" s="455">
        <f t="shared" ca="1" si="3"/>
        <v>2142806.133669402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22294562.128665693</v>
      </c>
      <c r="C100" s="458">
        <f t="shared" si="0"/>
        <v>76856.885515667076</v>
      </c>
      <c r="D100" s="458">
        <f t="shared" ca="1" si="9"/>
        <v>471769.92145699717</v>
      </c>
      <c r="E100" s="458">
        <f t="shared" ca="1" si="1"/>
        <v>22689475.164607022</v>
      </c>
      <c r="F100" s="442"/>
      <c r="G100" s="470">
        <f t="shared" si="12"/>
        <v>8</v>
      </c>
      <c r="H100" s="470">
        <v>93</v>
      </c>
      <c r="I100" s="455">
        <f t="shared" ca="1" si="5"/>
        <v>2142806.133669402</v>
      </c>
      <c r="J100" s="455">
        <f t="array" ref="J100">IFERROR(INDEX('Retirement Calculator'!J:J,MATCH('Isaac 401k'!N100,'Retirement Calculator'!A:A,0),0),0)</f>
        <v>7080.840059638921</v>
      </c>
      <c r="K100" s="455">
        <f t="shared" ca="1" si="2"/>
        <v>8898.8553900406787</v>
      </c>
      <c r="L100" s="455">
        <f t="shared" ca="1" si="3"/>
        <v>2144624.1489998037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22689475.164607022</v>
      </c>
      <c r="C101" s="458">
        <f t="shared" si="0"/>
        <v>76856.885515667076</v>
      </c>
      <c r="D101" s="458">
        <f t="shared" ca="1" si="9"/>
        <v>471769.92145699717</v>
      </c>
      <c r="E101" s="458">
        <f t="shared" ca="1" si="1"/>
        <v>23084388.200548351</v>
      </c>
      <c r="F101" s="442"/>
      <c r="G101" s="470">
        <f t="shared" si="12"/>
        <v>8</v>
      </c>
      <c r="H101" s="470">
        <v>94</v>
      </c>
      <c r="I101" s="455">
        <f t="shared" ca="1" si="5"/>
        <v>2144624.1489998037</v>
      </c>
      <c r="J101" s="455">
        <f t="array" ref="J101">IFERROR(INDEX('Retirement Calculator'!J:J,MATCH('Isaac 401k'!N101,'Retirement Calculator'!A:A,0),0),0)</f>
        <v>7080.840059638921</v>
      </c>
      <c r="K101" s="455">
        <f t="shared" ca="1" si="2"/>
        <v>8906.4304539173536</v>
      </c>
      <c r="L101" s="455">
        <f t="shared" ca="1" si="3"/>
        <v>2146449.7393940822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23084388.200548351</v>
      </c>
      <c r="C102" s="458">
        <f t="shared" si="0"/>
        <v>76856.885515667076</v>
      </c>
      <c r="D102" s="458">
        <f t="shared" ca="1" si="9"/>
        <v>471769.92145699717</v>
      </c>
      <c r="E102" s="458">
        <f t="shared" ca="1" si="1"/>
        <v>23479301.23648968</v>
      </c>
      <c r="F102" s="442"/>
      <c r="G102" s="470">
        <f t="shared" si="12"/>
        <v>8</v>
      </c>
      <c r="H102" s="470">
        <v>95</v>
      </c>
      <c r="I102" s="455">
        <f t="shared" ca="1" si="5"/>
        <v>2146449.7393940822</v>
      </c>
      <c r="J102" s="455">
        <f t="array" ref="J102">IFERROR(INDEX('Retirement Calculator'!J:J,MATCH('Isaac 401k'!N102,'Retirement Calculator'!A:A,0),0),0)</f>
        <v>7080.840059638921</v>
      </c>
      <c r="K102" s="455">
        <f t="shared" ca="1" si="2"/>
        <v>8914.0370805601797</v>
      </c>
      <c r="L102" s="455">
        <f t="shared" ca="1" si="3"/>
        <v>2148282.9364150036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23479301.23648968</v>
      </c>
      <c r="C103" s="458">
        <f t="shared" si="0"/>
        <v>76856.885515667076</v>
      </c>
      <c r="D103" s="458">
        <f t="shared" ca="1" si="9"/>
        <v>471769.92145699717</v>
      </c>
      <c r="E103" s="458">
        <f t="shared" ca="1" si="1"/>
        <v>23874214.272431009</v>
      </c>
      <c r="F103" s="442"/>
      <c r="G103" s="470">
        <f t="shared" si="12"/>
        <v>8</v>
      </c>
      <c r="H103" s="470">
        <v>96</v>
      </c>
      <c r="I103" s="455">
        <f t="shared" ca="1" si="5"/>
        <v>2148282.9364150036</v>
      </c>
      <c r="J103" s="455">
        <f t="array" ref="J103">IFERROR(INDEX('Retirement Calculator'!J:J,MATCH('Isaac 401k'!N103,'Retirement Calculator'!A:A,0),0),0)</f>
        <v>7080.840059638921</v>
      </c>
      <c r="K103" s="455">
        <f t="shared" ca="1" si="2"/>
        <v>8921.6754014806866</v>
      </c>
      <c r="L103" s="455">
        <f t="shared" ca="1" si="3"/>
        <v>2150123.7717568455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23874214.272431009</v>
      </c>
      <c r="C104" s="458">
        <f t="shared" si="0"/>
        <v>57642.664136750303</v>
      </c>
      <c r="D104" s="458">
        <f t="shared" ca="1" si="9"/>
        <v>471769.92145699717</v>
      </c>
      <c r="E104" s="458">
        <f t="shared" ca="1" si="1"/>
        <v>24288341.529751256</v>
      </c>
      <c r="F104" s="442"/>
      <c r="G104" s="470">
        <f>G103+1</f>
        <v>9</v>
      </c>
      <c r="H104" s="470">
        <v>97</v>
      </c>
      <c r="I104" s="455">
        <f t="shared" ca="1" si="5"/>
        <v>2150123.7717568455</v>
      </c>
      <c r="J104" s="455">
        <f t="array" ref="J104">IFERROR(INDEX('Retirement Calculator'!J:J,MATCH('Isaac 401k'!N104,'Retirement Calculator'!A:A,0),0),0)</f>
        <v>7080.840059638921</v>
      </c>
      <c r="K104" s="455">
        <f t="shared" ca="1" si="2"/>
        <v>8929.3455487383599</v>
      </c>
      <c r="L104" s="455">
        <f t="shared" ca="1" si="3"/>
        <v>2151972.2772459448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24288341.529751256</v>
      </c>
      <c r="C105" s="458">
        <f t="shared" si="0"/>
        <v>0</v>
      </c>
      <c r="D105" s="458">
        <f t="shared" ca="1" si="9"/>
        <v>471769.92145699717</v>
      </c>
      <c r="E105" s="458">
        <f t="shared" ca="1" si="1"/>
        <v>24760111.451208252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2151972.2772459448</v>
      </c>
      <c r="J105" s="455">
        <f t="array" ref="J105">IFERROR(INDEX('Retirement Calculator'!J:J,MATCH('Isaac 401k'!N105,'Retirement Calculator'!A:A,0),0),0)</f>
        <v>6404.7404596389215</v>
      </c>
      <c r="K105" s="455">
        <f t="shared" ca="1" si="2"/>
        <v>8939.8647366096066</v>
      </c>
      <c r="L105" s="455">
        <f t="shared" ca="1" si="3"/>
        <v>2154507.4015229153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24760111.451208252</v>
      </c>
      <c r="C106" s="458">
        <f t="shared" si="0"/>
        <v>0</v>
      </c>
      <c r="D106" s="458">
        <f t="shared" ca="1" si="9"/>
        <v>471769.92145699717</v>
      </c>
      <c r="E106" s="458">
        <f t="shared" ca="1" si="1"/>
        <v>25231881.372665249</v>
      </c>
      <c r="F106" s="442"/>
      <c r="G106" s="470">
        <f t="shared" si="13"/>
        <v>9</v>
      </c>
      <c r="H106" s="470">
        <v>99</v>
      </c>
      <c r="I106" s="455">
        <f t="shared" ca="1" si="5"/>
        <v>2154507.4015229153</v>
      </c>
      <c r="J106" s="455">
        <f t="array" ref="J106">IFERROR(INDEX('Retirement Calculator'!J:J,MATCH('Isaac 401k'!N106,'Retirement Calculator'!A:A,0),0),0)</f>
        <v>6404.7404596389215</v>
      </c>
      <c r="K106" s="455">
        <f t="shared" ca="1" si="2"/>
        <v>8950.4277544303168</v>
      </c>
      <c r="L106" s="455">
        <f t="shared" ca="1" si="3"/>
        <v>2157053.0888177063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25231881.372665249</v>
      </c>
      <c r="C107" s="458">
        <f t="shared" si="0"/>
        <v>0</v>
      </c>
      <c r="D107" s="458">
        <f t="shared" ca="1" si="9"/>
        <v>471769.92145699717</v>
      </c>
      <c r="E107" s="458">
        <f t="shared" ca="1" si="1"/>
        <v>25703651.294122245</v>
      </c>
      <c r="F107" s="442"/>
      <c r="G107" s="470">
        <f t="shared" si="13"/>
        <v>9</v>
      </c>
      <c r="H107" s="470">
        <v>100</v>
      </c>
      <c r="I107" s="455">
        <f t="shared" ca="1" si="5"/>
        <v>2157053.0888177063</v>
      </c>
      <c r="J107" s="455">
        <f t="array" ref="J107">IFERROR(INDEX('Retirement Calculator'!J:J,MATCH('Isaac 401k'!N107,'Retirement Calculator'!A:A,0),0),0)</f>
        <v>6404.7404596389215</v>
      </c>
      <c r="K107" s="455">
        <f t="shared" ca="1" si="2"/>
        <v>8961.0347848252804</v>
      </c>
      <c r="L107" s="455">
        <f t="shared" ca="1" si="3"/>
        <v>2159609.3831428923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25703651.294122245</v>
      </c>
      <c r="C108" s="458">
        <f t="shared" si="0"/>
        <v>0</v>
      </c>
      <c r="D108" s="458">
        <f t="shared" ca="1" si="9"/>
        <v>471769.92145699717</v>
      </c>
      <c r="E108" s="458">
        <f t="shared" ca="1" si="1"/>
        <v>26175421.215579242</v>
      </c>
      <c r="F108" s="442"/>
      <c r="G108" s="470">
        <f t="shared" si="13"/>
        <v>9</v>
      </c>
      <c r="H108" s="470">
        <v>101</v>
      </c>
      <c r="I108" s="455">
        <f t="shared" ca="1" si="5"/>
        <v>2159609.3831428923</v>
      </c>
      <c r="J108" s="455">
        <f t="array" ref="J108">IFERROR(INDEX('Retirement Calculator'!J:J,MATCH('Isaac 401k'!N108,'Retirement Calculator'!A:A,0),0),0)</f>
        <v>6404.7404596389215</v>
      </c>
      <c r="K108" s="455">
        <f t="shared" ca="1" si="2"/>
        <v>8971.6860111802216</v>
      </c>
      <c r="L108" s="455">
        <f t="shared" ca="1" si="3"/>
        <v>2162176.3286944334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26175421.215579242</v>
      </c>
      <c r="C109" s="458">
        <f t="shared" si="0"/>
        <v>0</v>
      </c>
      <c r="D109" s="458">
        <f t="shared" ca="1" si="9"/>
        <v>471769.92145699717</v>
      </c>
      <c r="E109" s="458">
        <f t="shared" ca="1" si="1"/>
        <v>26647191.137036238</v>
      </c>
      <c r="F109" s="442"/>
      <c r="G109" s="470">
        <f t="shared" si="13"/>
        <v>9</v>
      </c>
      <c r="H109" s="470">
        <v>102</v>
      </c>
      <c r="I109" s="455">
        <f t="shared" ca="1" si="5"/>
        <v>2162176.3286944334</v>
      </c>
      <c r="J109" s="455">
        <f t="array" ref="J109">IFERROR(INDEX('Retirement Calculator'!J:J,MATCH('Isaac 401k'!N109,'Retirement Calculator'!A:A,0),0),0)</f>
        <v>6404.7404596389215</v>
      </c>
      <c r="K109" s="455">
        <f t="shared" ca="1" si="2"/>
        <v>8982.3816176449764</v>
      </c>
      <c r="L109" s="455">
        <f t="shared" ca="1" si="3"/>
        <v>2164753.9698524391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26647191.137036238</v>
      </c>
      <c r="C110" s="458">
        <f t="shared" si="0"/>
        <v>0</v>
      </c>
      <c r="D110" s="458">
        <f t="shared" ca="1" si="9"/>
        <v>471769.92145699717</v>
      </c>
      <c r="E110" s="458">
        <f t="shared" ca="1" si="1"/>
        <v>27118961.058493234</v>
      </c>
      <c r="F110" s="442"/>
      <c r="G110" s="470">
        <f t="shared" si="13"/>
        <v>9</v>
      </c>
      <c r="H110" s="470">
        <v>103</v>
      </c>
      <c r="I110" s="455">
        <f t="shared" ca="1" si="5"/>
        <v>2164753.9698524391</v>
      </c>
      <c r="J110" s="455">
        <f t="array" ref="J110">IFERROR(INDEX('Retirement Calculator'!J:J,MATCH('Isaac 401k'!N110,'Retirement Calculator'!A:A,0),0),0)</f>
        <v>6404.7404596389215</v>
      </c>
      <c r="K110" s="455">
        <f t="shared" ca="1" si="2"/>
        <v>8993.1217891366668</v>
      </c>
      <c r="L110" s="455">
        <f t="shared" ca="1" si="3"/>
        <v>2167342.3511819365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27118961.058493234</v>
      </c>
      <c r="C111" s="458">
        <f t="shared" si="0"/>
        <v>0</v>
      </c>
      <c r="D111" s="458">
        <f t="shared" ca="1" si="9"/>
        <v>471769.92145699717</v>
      </c>
      <c r="E111" s="458">
        <f t="shared" ca="1" si="1"/>
        <v>27590730.979950231</v>
      </c>
      <c r="F111" s="442"/>
      <c r="G111" s="470">
        <f t="shared" si="13"/>
        <v>9</v>
      </c>
      <c r="H111" s="470">
        <v>104</v>
      </c>
      <c r="I111" s="455">
        <f t="shared" ca="1" si="5"/>
        <v>2167342.3511819365</v>
      </c>
      <c r="J111" s="455">
        <f t="array" ref="J111">IFERROR(INDEX('Retirement Calculator'!J:J,MATCH('Isaac 401k'!N111,'Retirement Calculator'!A:A,0),0),0)</f>
        <v>6404.7404596389215</v>
      </c>
      <c r="K111" s="455">
        <f t="shared" ca="1" si="2"/>
        <v>9003.9067113429046</v>
      </c>
      <c r="L111" s="455">
        <f t="shared" ca="1" si="3"/>
        <v>2169941.5174336401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27590730.979950231</v>
      </c>
      <c r="C112" s="458">
        <f t="shared" si="0"/>
        <v>0</v>
      </c>
      <c r="D112" s="458">
        <f t="shared" ca="1" si="9"/>
        <v>471769.92145699717</v>
      </c>
      <c r="E112" s="458">
        <f t="shared" ca="1" si="1"/>
        <v>28062500.901407227</v>
      </c>
      <c r="F112" s="442"/>
      <c r="G112" s="470">
        <f t="shared" si="13"/>
        <v>9</v>
      </c>
      <c r="H112" s="470">
        <v>105</v>
      </c>
      <c r="I112" s="455">
        <f t="shared" ca="1" si="5"/>
        <v>2169941.5174336401</v>
      </c>
      <c r="J112" s="455">
        <f t="array" ref="J112">IFERROR(INDEX('Retirement Calculator'!J:J,MATCH('Isaac 401k'!N112,'Retirement Calculator'!A:A,0),0),0)</f>
        <v>6404.7404596389215</v>
      </c>
      <c r="K112" s="455">
        <f t="shared" ca="1" si="2"/>
        <v>9014.7365707250046</v>
      </c>
      <c r="L112" s="455">
        <f t="shared" ca="1" si="3"/>
        <v>2172551.5135447262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28062500.901407227</v>
      </c>
      <c r="C113" s="458">
        <f t="shared" si="0"/>
        <v>0</v>
      </c>
      <c r="D113" s="458">
        <f t="shared" ca="1" si="9"/>
        <v>471769.92145699717</v>
      </c>
      <c r="E113" s="458">
        <f t="shared" ca="1" si="1"/>
        <v>28534270.822864223</v>
      </c>
      <c r="F113" s="442"/>
      <c r="G113" s="470">
        <f t="shared" si="13"/>
        <v>9</v>
      </c>
      <c r="H113" s="470">
        <v>106</v>
      </c>
      <c r="I113" s="455">
        <f t="shared" ca="1" si="5"/>
        <v>2172551.5135447262</v>
      </c>
      <c r="J113" s="455">
        <f t="array" ref="J113">IFERROR(INDEX('Retirement Calculator'!J:J,MATCH('Isaac 401k'!N113,'Retirement Calculator'!A:A,0),0),0)</f>
        <v>6404.7404596389215</v>
      </c>
      <c r="K113" s="455">
        <f t="shared" ca="1" si="2"/>
        <v>9025.611554521196</v>
      </c>
      <c r="L113" s="455">
        <f t="shared" ca="1" si="3"/>
        <v>2175172.3846396082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28534270.822864223</v>
      </c>
      <c r="C114" s="458">
        <f t="shared" si="0"/>
        <v>0</v>
      </c>
      <c r="D114" s="458">
        <f t="shared" ca="1" si="9"/>
        <v>471769.92145699717</v>
      </c>
      <c r="E114" s="458">
        <f t="shared" ca="1" si="1"/>
        <v>29006040.74432122</v>
      </c>
      <c r="F114" s="442"/>
      <c r="G114" s="470">
        <f t="shared" si="13"/>
        <v>9</v>
      </c>
      <c r="H114" s="470">
        <v>107</v>
      </c>
      <c r="I114" s="455">
        <f t="shared" ca="1" si="5"/>
        <v>2175172.3846396082</v>
      </c>
      <c r="J114" s="455">
        <f t="array" ref="J114">IFERROR(INDEX('Retirement Calculator'!J:J,MATCH('Isaac 401k'!N114,'Retirement Calculator'!A:A,0),0),0)</f>
        <v>6404.7404596389215</v>
      </c>
      <c r="K114" s="455">
        <f t="shared" ca="1" si="2"/>
        <v>9036.5318507498705</v>
      </c>
      <c r="L114" s="455">
        <f t="shared" ca="1" si="3"/>
        <v>2177804.1760307192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29006040.74432122</v>
      </c>
      <c r="C115" s="458">
        <f t="shared" si="0"/>
        <v>0</v>
      </c>
      <c r="D115" s="458">
        <f t="shared" ca="1" si="9"/>
        <v>471769.92145699717</v>
      </c>
      <c r="E115" s="458">
        <f t="shared" ca="1" si="1"/>
        <v>29477810.665778216</v>
      </c>
      <c r="F115" s="442"/>
      <c r="G115" s="470">
        <f t="shared" si="13"/>
        <v>9</v>
      </c>
      <c r="H115" s="470">
        <v>108</v>
      </c>
      <c r="I115" s="455">
        <f t="shared" ca="1" si="5"/>
        <v>2177804.1760307192</v>
      </c>
      <c r="J115" s="455">
        <f t="array" ref="J115">IFERROR(INDEX('Retirement Calculator'!J:J,MATCH('Isaac 401k'!N115,'Retirement Calculator'!A:A,0),0),0)</f>
        <v>6404.7404596389215</v>
      </c>
      <c r="K115" s="455">
        <f t="shared" ca="1" si="2"/>
        <v>9047.4976482128332</v>
      </c>
      <c r="L115" s="455">
        <f t="shared" ca="1" si="3"/>
        <v>2180446.9332192931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29477810.665778216</v>
      </c>
      <c r="C116" s="458">
        <f t="shared" si="0"/>
        <v>0</v>
      </c>
      <c r="D116" s="458">
        <f t="shared" ca="1" si="9"/>
        <v>471769.92145699717</v>
      </c>
      <c r="E116" s="458">
        <f t="shared" ca="1" si="1"/>
        <v>29949580.587235212</v>
      </c>
      <c r="F116" s="442"/>
      <c r="G116" s="470">
        <f>G115+1</f>
        <v>10</v>
      </c>
      <c r="H116" s="470">
        <v>109</v>
      </c>
      <c r="I116" s="455">
        <f t="shared" ca="1" si="5"/>
        <v>2180446.9332192931</v>
      </c>
      <c r="J116" s="455">
        <f t="array" ref="J116">IFERROR(INDEX('Retirement Calculator'!J:J,MATCH('Isaac 401k'!N116,'Retirement Calculator'!A:A,0),0),0)</f>
        <v>6404.7404596389215</v>
      </c>
      <c r="K116" s="455">
        <f t="shared" ca="1" si="2"/>
        <v>9058.5091364985583</v>
      </c>
      <c r="L116" s="455">
        <f t="shared" ca="1" si="3"/>
        <v>2183100.7018961525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29949580.587235212</v>
      </c>
      <c r="C117" s="458">
        <f t="shared" si="0"/>
        <v>0</v>
      </c>
      <c r="D117" s="458">
        <f t="shared" ca="1" si="9"/>
        <v>471769.92145699717</v>
      </c>
      <c r="E117" s="458">
        <f t="shared" ca="1" si="1"/>
        <v>30421350.508692209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2183100.7018961525</v>
      </c>
      <c r="J117" s="455">
        <f t="array" ref="J117">IFERROR(INDEX('Retirement Calculator'!J:J,MATCH('Isaac 401k'!N117,'Retirement Calculator'!A:A,0),0),0)</f>
        <v>6404.7404596389215</v>
      </c>
      <c r="K117" s="455">
        <f t="shared" ca="1" si="2"/>
        <v>9069.5665059854728</v>
      </c>
      <c r="L117" s="455">
        <f t="shared" ca="1" si="3"/>
        <v>2185765.5279424987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30421350.508692209</v>
      </c>
      <c r="C118" s="458">
        <f t="shared" si="0"/>
        <v>0</v>
      </c>
      <c r="D118" s="458">
        <f t="shared" ca="1" si="9"/>
        <v>471769.92145699717</v>
      </c>
      <c r="E118" s="458">
        <f t="shared" ca="1" si="1"/>
        <v>30893120.430149205</v>
      </c>
      <c r="F118" s="442"/>
      <c r="G118" s="470">
        <f t="shared" si="14"/>
        <v>10</v>
      </c>
      <c r="H118" s="470">
        <v>111</v>
      </c>
      <c r="I118" s="455">
        <f t="shared" ca="1" si="5"/>
        <v>2185765.5279424987</v>
      </c>
      <c r="J118" s="455">
        <f t="array" ref="J118">IFERROR(INDEX('Retirement Calculator'!J:J,MATCH('Isaac 401k'!N118,'Retirement Calculator'!A:A,0),0),0)</f>
        <v>6404.7404596389215</v>
      </c>
      <c r="K118" s="455">
        <f t="shared" ca="1" si="2"/>
        <v>9080.6699478452483</v>
      </c>
      <c r="L118" s="455">
        <f t="shared" ca="1" si="3"/>
        <v>2188441.457430705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30893120.430149205</v>
      </c>
      <c r="C119" s="458">
        <f t="shared" si="0"/>
        <v>0</v>
      </c>
      <c r="D119" s="458">
        <f t="shared" ca="1" si="9"/>
        <v>471769.92145699717</v>
      </c>
      <c r="E119" s="458">
        <f t="shared" ca="1" si="1"/>
        <v>31364890.351606201</v>
      </c>
      <c r="F119" s="442"/>
      <c r="G119" s="470">
        <f t="shared" si="14"/>
        <v>10</v>
      </c>
      <c r="H119" s="470">
        <v>112</v>
      </c>
      <c r="I119" s="455">
        <f t="shared" ca="1" si="5"/>
        <v>2188441.457430705</v>
      </c>
      <c r="J119" s="455">
        <f t="array" ref="J119">IFERROR(INDEX('Retirement Calculator'!J:J,MATCH('Isaac 401k'!N119,'Retirement Calculator'!A:A,0),0),0)</f>
        <v>6404.7404596389215</v>
      </c>
      <c r="K119" s="455">
        <f t="shared" ca="1" si="2"/>
        <v>9091.8196540461067</v>
      </c>
      <c r="L119" s="455">
        <f t="shared" ca="1" si="3"/>
        <v>2191128.5366251119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31364890.351606201</v>
      </c>
      <c r="C120" s="458">
        <f t="shared" si="0"/>
        <v>0</v>
      </c>
      <c r="D120" s="458">
        <f t="shared" ca="1" si="9"/>
        <v>471769.92145699717</v>
      </c>
      <c r="E120" s="458">
        <f t="shared" ca="1" si="1"/>
        <v>31836660.273063198</v>
      </c>
      <c r="F120" s="442"/>
      <c r="G120" s="470">
        <f t="shared" si="14"/>
        <v>10</v>
      </c>
      <c r="H120" s="470">
        <v>113</v>
      </c>
      <c r="I120" s="455">
        <f t="shared" ca="1" si="5"/>
        <v>2191128.5366251119</v>
      </c>
      <c r="J120" s="455">
        <f t="array" ref="J120">IFERROR(INDEX('Retirement Calculator'!J:J,MATCH('Isaac 401k'!N120,'Retirement Calculator'!A:A,0),0),0)</f>
        <v>6404.7404596389215</v>
      </c>
      <c r="K120" s="455">
        <f t="shared" ca="1" si="2"/>
        <v>9103.0158173561358</v>
      </c>
      <c r="L120" s="455">
        <f t="shared" ca="1" si="3"/>
        <v>2193826.8119828291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31836660.273063198</v>
      </c>
      <c r="C121" s="458">
        <f t="shared" si="0"/>
        <v>0</v>
      </c>
      <c r="D121" s="458">
        <f t="shared" ca="1" si="9"/>
        <v>471769.92145699717</v>
      </c>
      <c r="E121" s="458">
        <f t="shared" ca="1" si="1"/>
        <v>32308430.194520194</v>
      </c>
      <c r="F121" s="442"/>
      <c r="G121" s="470">
        <f t="shared" si="14"/>
        <v>10</v>
      </c>
      <c r="H121" s="470">
        <v>114</v>
      </c>
      <c r="I121" s="455">
        <f t="shared" ca="1" si="5"/>
        <v>2193826.8119828291</v>
      </c>
      <c r="J121" s="455">
        <f t="array" ref="J121">IFERROR(INDEX('Retirement Calculator'!J:J,MATCH('Isaac 401k'!N121,'Retirement Calculator'!A:A,0),0),0)</f>
        <v>6404.7404596389215</v>
      </c>
      <c r="K121" s="455">
        <f t="shared" ca="1" si="2"/>
        <v>9114.2586313466254</v>
      </c>
      <c r="L121" s="455">
        <f t="shared" ca="1" si="3"/>
        <v>2196536.3301545368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32308430.194520194</v>
      </c>
      <c r="C122" s="458">
        <f t="shared" si="0"/>
        <v>0</v>
      </c>
      <c r="D122" s="458">
        <f t="shared" ca="1" si="9"/>
        <v>471769.92145699717</v>
      </c>
      <c r="E122" s="458">
        <f t="shared" ca="1" si="1"/>
        <v>32780200.11597719</v>
      </c>
      <c r="F122" s="442"/>
      <c r="G122" s="470">
        <f t="shared" si="14"/>
        <v>10</v>
      </c>
      <c r="H122" s="470">
        <v>115</v>
      </c>
      <c r="I122" s="455">
        <f t="shared" ca="1" si="5"/>
        <v>2196536.3301545368</v>
      </c>
      <c r="J122" s="455">
        <f t="array" ref="J122">IFERROR(INDEX('Retirement Calculator'!J:J,MATCH('Isaac 401k'!N122,'Retirement Calculator'!A:A,0),0),0)</f>
        <v>6404.7404596389215</v>
      </c>
      <c r="K122" s="455">
        <f t="shared" ca="1" si="2"/>
        <v>9125.5482903954071</v>
      </c>
      <c r="L122" s="455">
        <f t="shared" ca="1" si="3"/>
        <v>2199257.1379852928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32780200.11597719</v>
      </c>
      <c r="C123" s="458">
        <f t="shared" si="0"/>
        <v>0</v>
      </c>
      <c r="D123" s="458">
        <f t="shared" ca="1" si="9"/>
        <v>471769.92145699717</v>
      </c>
      <c r="E123" s="458">
        <f t="shared" ca="1" si="1"/>
        <v>33251970.037434187</v>
      </c>
      <c r="F123" s="442"/>
      <c r="G123" s="470">
        <f t="shared" si="14"/>
        <v>10</v>
      </c>
      <c r="H123" s="470">
        <v>116</v>
      </c>
      <c r="I123" s="455">
        <f t="shared" ca="1" si="5"/>
        <v>2199257.1379852928</v>
      </c>
      <c r="J123" s="455">
        <f t="array" ref="J123">IFERROR(INDEX('Retirement Calculator'!J:J,MATCH('Isaac 401k'!N123,'Retirement Calculator'!A:A,0),0),0)</f>
        <v>6404.7404596389215</v>
      </c>
      <c r="K123" s="455">
        <f t="shared" ca="1" si="2"/>
        <v>9136.8849896902229</v>
      </c>
      <c r="L123" s="455">
        <f t="shared" ca="1" si="3"/>
        <v>2201989.2825153437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33251970.037434187</v>
      </c>
      <c r="C124" s="458">
        <f t="shared" si="0"/>
        <v>0</v>
      </c>
      <c r="D124" s="458">
        <f t="shared" ca="1" si="9"/>
        <v>471769.92145699717</v>
      </c>
      <c r="E124" s="458">
        <f t="shared" ca="1" si="1"/>
        <v>33723739.958891183</v>
      </c>
      <c r="F124" s="442"/>
      <c r="G124" s="470">
        <f t="shared" si="14"/>
        <v>10</v>
      </c>
      <c r="H124" s="470">
        <v>117</v>
      </c>
      <c r="I124" s="455">
        <f t="shared" ca="1" si="5"/>
        <v>2201989.2825153437</v>
      </c>
      <c r="J124" s="455">
        <f t="array" ref="J124">IFERROR(INDEX('Retirement Calculator'!J:J,MATCH('Isaac 401k'!N124,'Retirement Calculator'!A:A,0),0),0)</f>
        <v>6404.7404596389215</v>
      </c>
      <c r="K124" s="455">
        <f t="shared" ca="1" si="2"/>
        <v>9148.2689252321034</v>
      </c>
      <c r="L124" s="455">
        <f t="shared" ca="1" si="3"/>
        <v>2204732.8109809365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33723739.958891183</v>
      </c>
      <c r="C125" s="458">
        <f t="shared" si="0"/>
        <v>0</v>
      </c>
      <c r="D125" s="458">
        <f t="shared" ca="1" si="9"/>
        <v>471769.92145699717</v>
      </c>
      <c r="E125" s="458">
        <f t="shared" ca="1" si="1"/>
        <v>34195509.880348183</v>
      </c>
      <c r="F125" s="442"/>
      <c r="G125" s="470">
        <f t="shared" si="14"/>
        <v>10</v>
      </c>
      <c r="H125" s="470">
        <v>118</v>
      </c>
      <c r="I125" s="455">
        <f t="shared" ca="1" si="5"/>
        <v>2204732.8109809365</v>
      </c>
      <c r="J125" s="455">
        <f t="array" ref="J125">IFERROR(INDEX('Retirement Calculator'!J:J,MATCH('Isaac 401k'!N125,'Retirement Calculator'!A:A,0),0),0)</f>
        <v>6404.7404596389215</v>
      </c>
      <c r="K125" s="455">
        <f t="shared" ca="1" si="2"/>
        <v>9159.7002938387395</v>
      </c>
      <c r="L125" s="455">
        <f t="shared" ca="1" si="3"/>
        <v>2207487.7708151359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34195509.880348183</v>
      </c>
      <c r="C126" s="458">
        <f t="shared" si="0"/>
        <v>0</v>
      </c>
      <c r="D126" s="458">
        <f t="shared" ca="1" si="9"/>
        <v>471769.92145699717</v>
      </c>
      <c r="E126" s="458">
        <f t="shared" ca="1" si="1"/>
        <v>34667279.801805183</v>
      </c>
      <c r="F126" s="442"/>
      <c r="G126" s="470">
        <f t="shared" si="14"/>
        <v>10</v>
      </c>
      <c r="H126" s="470">
        <v>119</v>
      </c>
      <c r="I126" s="455">
        <f t="shared" ca="1" si="5"/>
        <v>2207487.7708151359</v>
      </c>
      <c r="J126" s="455">
        <f t="array" ref="J126">IFERROR(INDEX('Retirement Calculator'!J:J,MATCH('Isaac 401k'!N126,'Retirement Calculator'!A:A,0),0),0)</f>
        <v>6404.7404596389215</v>
      </c>
      <c r="K126" s="455">
        <f t="shared" ca="1" si="2"/>
        <v>9171.1792931479031</v>
      </c>
      <c r="L126" s="455">
        <f t="shared" ca="1" si="3"/>
        <v>2210254.2096486446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34667279.801805183</v>
      </c>
      <c r="C127" s="458">
        <f t="shared" si="0"/>
        <v>0</v>
      </c>
      <c r="D127" s="458">
        <f t="shared" ca="1" si="9"/>
        <v>471769.92145699717</v>
      </c>
      <c r="E127" s="458">
        <f t="shared" ca="1" si="1"/>
        <v>35139049.723262183</v>
      </c>
      <c r="F127" s="442"/>
      <c r="G127" s="470">
        <f t="shared" si="14"/>
        <v>10</v>
      </c>
      <c r="H127" s="470">
        <v>120</v>
      </c>
      <c r="I127" s="455">
        <f t="shared" ca="1" si="5"/>
        <v>2210254.2096486446</v>
      </c>
      <c r="J127" s="455">
        <f t="array" ref="J127">IFERROR(INDEX('Retirement Calculator'!J:J,MATCH('Isaac 401k'!N127,'Retirement Calculator'!A:A,0),0),0)</f>
        <v>6404.7404596389215</v>
      </c>
      <c r="K127" s="455">
        <f t="shared" ca="1" si="2"/>
        <v>9182.7061216208567</v>
      </c>
      <c r="L127" s="455">
        <f t="shared" ca="1" si="3"/>
        <v>2213032.1753106262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35139049.723262183</v>
      </c>
      <c r="C128" s="458">
        <f t="shared" si="0"/>
        <v>0</v>
      </c>
      <c r="D128" s="458">
        <f t="shared" ca="1" si="9"/>
        <v>471769.92145699717</v>
      </c>
      <c r="E128" s="458">
        <f t="shared" ca="1" si="1"/>
        <v>35610819.644719183</v>
      </c>
      <c r="F128" s="442"/>
      <c r="G128" s="470">
        <f>G127+1</f>
        <v>11</v>
      </c>
      <c r="H128" s="470">
        <v>121</v>
      </c>
      <c r="I128" s="455">
        <f t="shared" ca="1" si="5"/>
        <v>2213032.1753106262</v>
      </c>
      <c r="J128" s="455">
        <f t="array" ref="J128">IFERROR(INDEX('Retirement Calculator'!J:J,MATCH('Isaac 401k'!N128,'Retirement Calculator'!A:A,0),0),0)</f>
        <v>6404.7404596389215</v>
      </c>
      <c r="K128" s="455">
        <f t="shared" ca="1" si="2"/>
        <v>9194.2809785457794</v>
      </c>
      <c r="L128" s="455">
        <f t="shared" ca="1" si="3"/>
        <v>2215821.7158295326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35610819.644719183</v>
      </c>
      <c r="C129" s="458">
        <f t="shared" si="0"/>
        <v>0</v>
      </c>
      <c r="D129" s="458">
        <f t="shared" ca="1" si="9"/>
        <v>471769.92145699717</v>
      </c>
      <c r="E129" s="458">
        <f t="shared" ca="1" si="1"/>
        <v>36082589.566176184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2215821.7158295326</v>
      </c>
      <c r="J129" s="455">
        <f t="array" ref="J129">IFERROR(INDEX('Retirement Calculator'!J:J,MATCH('Isaac 401k'!N129,'Retirement Calculator'!A:A,0),0),0)</f>
        <v>6404.7404596389215</v>
      </c>
      <c r="K129" s="455">
        <f t="shared" ca="1" si="2"/>
        <v>9205.9040640412222</v>
      </c>
      <c r="L129" s="455">
        <f t="shared" ca="1" si="3"/>
        <v>2218622.8794339346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36082589.566176184</v>
      </c>
      <c r="C130" s="458">
        <f t="shared" si="0"/>
        <v>0</v>
      </c>
      <c r="D130" s="458">
        <f t="shared" ca="1" si="9"/>
        <v>471769.92145699717</v>
      </c>
      <c r="E130" s="458">
        <f t="shared" ca="1" si="1"/>
        <v>36554359.487633184</v>
      </c>
      <c r="F130" s="442"/>
      <c r="G130" s="470">
        <f t="shared" si="15"/>
        <v>11</v>
      </c>
      <c r="H130" s="470">
        <v>123</v>
      </c>
      <c r="I130" s="455">
        <f t="shared" ca="1" si="5"/>
        <v>2218622.8794339346</v>
      </c>
      <c r="J130" s="455">
        <f t="array" ref="J130">IFERROR(INDEX('Retirement Calculator'!J:J,MATCH('Isaac 401k'!N130,'Retirement Calculator'!A:A,0),0),0)</f>
        <v>6404.7404596389215</v>
      </c>
      <c r="K130" s="455">
        <f t="shared" ca="1" si="2"/>
        <v>9217.5755790595649</v>
      </c>
      <c r="L130" s="455">
        <f t="shared" ca="1" si="3"/>
        <v>2221435.7145533552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36554359.487633184</v>
      </c>
      <c r="C131" s="458">
        <f t="shared" si="0"/>
        <v>0</v>
      </c>
      <c r="D131" s="458">
        <f t="shared" ca="1" si="9"/>
        <v>471769.92145699717</v>
      </c>
      <c r="E131" s="458">
        <f t="shared" ca="1" si="1"/>
        <v>37026129.409090184</v>
      </c>
      <c r="F131" s="442"/>
      <c r="G131" s="470">
        <f t="shared" si="15"/>
        <v>11</v>
      </c>
      <c r="H131" s="470">
        <v>124</v>
      </c>
      <c r="I131" s="455">
        <f t="shared" ca="1" si="5"/>
        <v>2221435.7145533552</v>
      </c>
      <c r="J131" s="455">
        <f t="array" ref="J131">IFERROR(INDEX('Retirement Calculator'!J:J,MATCH('Isaac 401k'!N131,'Retirement Calculator'!A:A,0),0),0)</f>
        <v>6404.7404596389215</v>
      </c>
      <c r="K131" s="455">
        <f t="shared" ca="1" si="2"/>
        <v>9229.2957253904842</v>
      </c>
      <c r="L131" s="455">
        <f t="shared" ca="1" si="3"/>
        <v>2224260.2698191064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37026129.409090184</v>
      </c>
      <c r="C132" s="458">
        <f t="shared" si="0"/>
        <v>0</v>
      </c>
      <c r="D132" s="458">
        <f t="shared" ca="1" si="9"/>
        <v>471769.92145699717</v>
      </c>
      <c r="E132" s="458">
        <f t="shared" ca="1" si="1"/>
        <v>37497899.330547184</v>
      </c>
      <c r="F132" s="442"/>
      <c r="G132" s="470">
        <f t="shared" si="15"/>
        <v>11</v>
      </c>
      <c r="H132" s="470">
        <v>125</v>
      </c>
      <c r="I132" s="455">
        <f t="shared" ca="1" si="5"/>
        <v>2224260.2698191064</v>
      </c>
      <c r="J132" s="455">
        <f t="array" ref="J132">IFERROR(INDEX('Retirement Calculator'!J:J,MATCH('Isaac 401k'!N132,'Retirement Calculator'!A:A,0),0),0)</f>
        <v>6404.7404596389215</v>
      </c>
      <c r="K132" s="455">
        <f t="shared" ca="1" si="2"/>
        <v>9241.0647056644466</v>
      </c>
      <c r="L132" s="455">
        <f t="shared" ca="1" si="3"/>
        <v>2227096.5940651316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37497899.330547184</v>
      </c>
      <c r="C133" s="458">
        <f t="shared" si="0"/>
        <v>0</v>
      </c>
      <c r="D133" s="458">
        <f t="shared" ca="1" si="9"/>
        <v>471769.92145699717</v>
      </c>
      <c r="E133" s="458">
        <f t="shared" ca="1" si="1"/>
        <v>37969669.252004184</v>
      </c>
      <c r="F133" s="442"/>
      <c r="G133" s="470">
        <f t="shared" si="15"/>
        <v>11</v>
      </c>
      <c r="H133" s="470">
        <v>126</v>
      </c>
      <c r="I133" s="455">
        <f t="shared" ca="1" si="5"/>
        <v>2227096.5940651316</v>
      </c>
      <c r="J133" s="455">
        <f t="array" ref="J133">IFERROR(INDEX('Retirement Calculator'!J:J,MATCH('Isaac 401k'!N133,'Retirement Calculator'!A:A,0),0),0)</f>
        <v>6404.7404596389215</v>
      </c>
      <c r="K133" s="455">
        <f t="shared" ca="1" si="2"/>
        <v>9252.8827233562188</v>
      </c>
      <c r="L133" s="455">
        <f t="shared" ca="1" si="3"/>
        <v>2229944.7363288486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37969669.252004184</v>
      </c>
      <c r="C134" s="458">
        <f t="shared" si="0"/>
        <v>0</v>
      </c>
      <c r="D134" s="458">
        <f t="shared" ca="1" si="9"/>
        <v>471769.92145699717</v>
      </c>
      <c r="E134" s="458">
        <f t="shared" ca="1" si="1"/>
        <v>38441439.173461184</v>
      </c>
      <c r="F134" s="442"/>
      <c r="G134" s="470">
        <f t="shared" si="15"/>
        <v>11</v>
      </c>
      <c r="H134" s="470">
        <v>127</v>
      </c>
      <c r="I134" s="455">
        <f t="shared" ca="1" si="5"/>
        <v>2229944.7363288486</v>
      </c>
      <c r="J134" s="455">
        <f t="array" ref="J134">IFERROR(INDEX('Retirement Calculator'!J:J,MATCH('Isaac 401k'!N134,'Retirement Calculator'!A:A,0),0),0)</f>
        <v>6404.7404596389215</v>
      </c>
      <c r="K134" s="455">
        <f t="shared" ca="1" si="2"/>
        <v>9264.749982788373</v>
      </c>
      <c r="L134" s="455">
        <f t="shared" ca="1" si="3"/>
        <v>2232804.7458519978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38441439.173461184</v>
      </c>
      <c r="C135" s="458">
        <f t="shared" si="0"/>
        <v>0</v>
      </c>
      <c r="D135" s="458">
        <f t="shared" ca="1" si="9"/>
        <v>471769.92145699717</v>
      </c>
      <c r="E135" s="458">
        <f t="shared" ca="1" si="1"/>
        <v>38913209.094918184</v>
      </c>
      <c r="F135" s="442"/>
      <c r="G135" s="470">
        <f t="shared" si="15"/>
        <v>11</v>
      </c>
      <c r="H135" s="470">
        <v>128</v>
      </c>
      <c r="I135" s="455">
        <f t="shared" ca="1" si="5"/>
        <v>2232804.7458519978</v>
      </c>
      <c r="J135" s="455">
        <f t="array" ref="J135">IFERROR(INDEX('Retirement Calculator'!J:J,MATCH('Isaac 401k'!N135,'Retirement Calculator'!A:A,0),0),0)</f>
        <v>6404.7404596389215</v>
      </c>
      <c r="K135" s="455">
        <f t="shared" ca="1" si="2"/>
        <v>9276.6666891348268</v>
      </c>
      <c r="L135" s="455">
        <f t="shared" ca="1" si="3"/>
        <v>2235676.6720814933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38913209.094918184</v>
      </c>
      <c r="C136" s="458">
        <f t="shared" si="0"/>
        <v>0</v>
      </c>
      <c r="D136" s="458">
        <f t="shared" ca="1" si="9"/>
        <v>471769.92145699717</v>
      </c>
      <c r="E136" s="458">
        <f t="shared" ca="1" si="1"/>
        <v>39384979.016375184</v>
      </c>
      <c r="F136" s="442"/>
      <c r="G136" s="470">
        <f t="shared" si="15"/>
        <v>11</v>
      </c>
      <c r="H136" s="470">
        <v>129</v>
      </c>
      <c r="I136" s="455">
        <f t="shared" ca="1" si="5"/>
        <v>2235676.6720814933</v>
      </c>
      <c r="J136" s="455">
        <f t="array" ref="J136">IFERROR(INDEX('Retirement Calculator'!J:J,MATCH('Isaac 401k'!N136,'Retirement Calculator'!A:A,0),0),0)</f>
        <v>6404.7404596389215</v>
      </c>
      <c r="K136" s="455">
        <f t="shared" ca="1" si="2"/>
        <v>9288.6330484243917</v>
      </c>
      <c r="L136" s="455">
        <f t="shared" ca="1" si="3"/>
        <v>2238560.5646702787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2238560.5646702787</v>
      </c>
      <c r="J137" s="455">
        <f t="array" ref="J137">IFERROR(INDEX('Retirement Calculator'!J:J,MATCH('Isaac 401k'!N137,'Retirement Calculator'!A:A,0),0),0)</f>
        <v>6404.7404596389215</v>
      </c>
      <c r="K137" s="455">
        <f t="shared" ca="1" si="2"/>
        <v>9300.6492675443315</v>
      </c>
      <c r="L137" s="455">
        <f t="shared" ca="1" si="3"/>
        <v>2241456.4734781841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2241456.4734781841</v>
      </c>
      <c r="J138" s="455">
        <f t="array" ref="J138">IFERROR(INDEX('Retirement Calculator'!J:J,MATCH('Isaac 401k'!N138,'Retirement Calculator'!A:A,0),0),0)</f>
        <v>6404.7404596389215</v>
      </c>
      <c r="K138" s="455">
        <f t="shared" ca="1" si="2"/>
        <v>9312.7155542439377</v>
      </c>
      <c r="L138" s="455">
        <f t="shared" ca="1" si="3"/>
        <v>2244364.4485727889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2244364.4485727889</v>
      </c>
      <c r="J139" s="455">
        <f t="array" ref="J139">IFERROR(INDEX('Retirement Calculator'!J:J,MATCH('Isaac 401k'!N139,'Retirement Calculator'!A:A,0),0),0)</f>
        <v>6404.7404596389215</v>
      </c>
      <c r="K139" s="455">
        <f t="shared" ca="1" si="2"/>
        <v>9324.8321171381231</v>
      </c>
      <c r="L139" s="455">
        <f t="shared" ca="1" si="3"/>
        <v>2247284.5402302877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2247284.5402302877</v>
      </c>
      <c r="J140" s="455">
        <f t="array" ref="J140">IFERROR(INDEX('Retirement Calculator'!J:J,MATCH('Isaac 401k'!N140,'Retirement Calculator'!A:A,0),0),0)</f>
        <v>6404.7404596389215</v>
      </c>
      <c r="K140" s="455">
        <f t="shared" ca="1" si="2"/>
        <v>9336.9991657110349</v>
      </c>
      <c r="L140" s="455">
        <f t="shared" ca="1" si="3"/>
        <v>2250216.7989363596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2250216.7989363596</v>
      </c>
      <c r="J141" s="455">
        <f t="array" ref="J141">IFERROR(INDEX('Retirement Calculator'!J:J,MATCH('Isaac 401k'!N141,'Retirement Calculator'!A:A,0),0),0)</f>
        <v>6404.7404596389215</v>
      </c>
      <c r="K141" s="455">
        <f t="shared" ca="1" si="2"/>
        <v>9349.2169103196684</v>
      </c>
      <c r="L141" s="455">
        <f t="shared" ca="1" si="3"/>
        <v>2253161.2753870403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2253161.2753870403</v>
      </c>
      <c r="J142" s="455">
        <f t="array" ref="J142">IFERROR(INDEX('Retirement Calculator'!J:J,MATCH('Isaac 401k'!N142,'Retirement Calculator'!A:A,0),0),0)</f>
        <v>6404.7404596389215</v>
      </c>
      <c r="K142" s="455">
        <f t="shared" ca="1" si="2"/>
        <v>9361.4855621975057</v>
      </c>
      <c r="L142" s="455">
        <f t="shared" ca="1" si="3"/>
        <v>2256118.0204895986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2256118.0204895986</v>
      </c>
      <c r="J143" s="455">
        <f t="array" ref="J143">IFERROR(INDEX('Retirement Calculator'!J:J,MATCH('Isaac 401k'!N143,'Retirement Calculator'!A:A,0),0),0)</f>
        <v>6404.7404596389215</v>
      </c>
      <c r="K143" s="455">
        <f t="shared" ca="1" si="2"/>
        <v>9373.8053334581637</v>
      </c>
      <c r="L143" s="455">
        <f t="shared" ca="1" si="3"/>
        <v>2259087.0853634179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2259087.0853634179</v>
      </c>
      <c r="J144" s="455">
        <f t="array" ref="J144">IFERROR(INDEX('Retirement Calculator'!J:J,MATCH('Isaac 401k'!N144,'Retirement Calculator'!A:A,0),0),0)</f>
        <v>6404.7404596389215</v>
      </c>
      <c r="K144" s="455">
        <f t="shared" ca="1" si="2"/>
        <v>9386.1764370990786</v>
      </c>
      <c r="L144" s="455">
        <f t="shared" ca="1" si="3"/>
        <v>2262068.5213408777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2262068.5213408777</v>
      </c>
      <c r="J145" s="455">
        <f t="array" ref="J145">IFERROR(INDEX('Retirement Calculator'!J:J,MATCH('Isaac 401k'!N145,'Retirement Calculator'!A:A,0),0),0)</f>
        <v>6404.7404596389215</v>
      </c>
      <c r="K145" s="455">
        <f t="shared" ca="1" si="2"/>
        <v>9398.599087005161</v>
      </c>
      <c r="L145" s="455">
        <f t="shared" ca="1" si="3"/>
        <v>2265062.3799682437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2265062.3799682437</v>
      </c>
      <c r="J146" s="455">
        <f t="array" ref="J146">IFERROR(INDEX('Retirement Calculator'!J:J,MATCH('Isaac 401k'!N146,'Retirement Calculator'!A:A,0),0),0)</f>
        <v>6404.7404596389215</v>
      </c>
      <c r="K146" s="455">
        <f t="shared" ca="1" si="2"/>
        <v>9411.0734979525187</v>
      </c>
      <c r="L146" s="455">
        <f t="shared" ca="1" si="3"/>
        <v>2268068.713006557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2268068.713006557</v>
      </c>
      <c r="J147" s="455">
        <f t="array" ref="J147">IFERROR(INDEX('Retirement Calculator'!J:J,MATCH('Isaac 401k'!N147,'Retirement Calculator'!A:A,0),0),0)</f>
        <v>6404.7404596389215</v>
      </c>
      <c r="K147" s="455">
        <f t="shared" ca="1" si="2"/>
        <v>9423.5998856121569</v>
      </c>
      <c r="L147" s="455">
        <f t="shared" ca="1" si="3"/>
        <v>2271087.5724325301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2271087.5724325301</v>
      </c>
      <c r="J148" s="455">
        <f t="array" ref="J148">IFERROR(INDEX('Retirement Calculator'!J:J,MATCH('Isaac 401k'!N148,'Retirement Calculator'!A:A,0),0),0)</f>
        <v>6404.7404596389215</v>
      </c>
      <c r="K148" s="455">
        <f t="shared" ca="1" si="2"/>
        <v>9436.1784665537125</v>
      </c>
      <c r="L148" s="455">
        <f t="shared" ca="1" si="3"/>
        <v>2274119.0104394448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2274119.0104394448</v>
      </c>
      <c r="J149" s="455">
        <f t="array" ref="J149">IFERROR(INDEX('Retirement Calculator'!J:J,MATCH('Isaac 401k'!N149,'Retirement Calculator'!A:A,0),0),0)</f>
        <v>6404.7404596389215</v>
      </c>
      <c r="K149" s="455">
        <f t="shared" ca="1" si="2"/>
        <v>9448.8094582491904</v>
      </c>
      <c r="L149" s="455">
        <f t="shared" ca="1" si="3"/>
        <v>2277163.0794380549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2277163.0794380549</v>
      </c>
      <c r="J150" s="455">
        <f t="array" ref="J150">IFERROR(INDEX('Retirement Calculator'!J:J,MATCH('Isaac 401k'!N150,'Retirement Calculator'!A:A,0),0),0)</f>
        <v>6404.7404596389215</v>
      </c>
      <c r="K150" s="455">
        <f t="shared" ca="1" si="2"/>
        <v>9461.4930790767321</v>
      </c>
      <c r="L150" s="455">
        <f t="shared" ca="1" si="3"/>
        <v>2280219.8320574923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2280219.8320574923</v>
      </c>
      <c r="J151" s="455">
        <f t="array" ref="J151">IFERROR(INDEX('Retirement Calculator'!J:J,MATCH('Isaac 401k'!N151,'Retirement Calculator'!A:A,0),0),0)</f>
        <v>6404.7404596389215</v>
      </c>
      <c r="K151" s="455">
        <f t="shared" ca="1" si="2"/>
        <v>9474.2295483243888</v>
      </c>
      <c r="L151" s="455">
        <f t="shared" ca="1" si="3"/>
        <v>2283289.3211461776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2283289.3211461776</v>
      </c>
      <c r="J152" s="455">
        <f t="array" ref="J152">IFERROR(INDEX('Retirement Calculator'!J:J,MATCH('Isaac 401k'!N152,'Retirement Calculator'!A:A,0),0),0)</f>
        <v>6404.7404596389215</v>
      </c>
      <c r="K152" s="455">
        <f t="shared" ca="1" si="2"/>
        <v>9487.01908619391</v>
      </c>
      <c r="L152" s="455">
        <f t="shared" ca="1" si="3"/>
        <v>2286371.5997727322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2286371.5997727322</v>
      </c>
      <c r="J153" s="455">
        <f t="array" ref="J153">IFERROR(INDEX('Retirement Calculator'!J:J,MATCH('Isaac 401k'!N153,'Retirement Calculator'!A:A,0),0),0)</f>
        <v>6404.7404596389215</v>
      </c>
      <c r="K153" s="455">
        <f t="shared" ca="1" si="2"/>
        <v>9499.8619138045542</v>
      </c>
      <c r="L153" s="455">
        <f t="shared" ca="1" si="3"/>
        <v>2289466.7212268976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2289466.7212268976</v>
      </c>
      <c r="J154" s="455">
        <f t="array" ref="J154">IFERROR(INDEX('Retirement Calculator'!J:J,MATCH('Isaac 401k'!N154,'Retirement Calculator'!A:A,0),0),0)</f>
        <v>6404.7404596389215</v>
      </c>
      <c r="K154" s="455">
        <f t="shared" ca="1" si="2"/>
        <v>9512.7582531969092</v>
      </c>
      <c r="L154" s="455">
        <f t="shared" ca="1" si="3"/>
        <v>2292574.7390204552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2292574.7390204552</v>
      </c>
      <c r="J155" s="455">
        <f t="array" ref="J155">IFERROR(INDEX('Retirement Calculator'!J:J,MATCH('Isaac 401k'!N155,'Retirement Calculator'!A:A,0),0),0)</f>
        <v>6404.7404596389215</v>
      </c>
      <c r="K155" s="455">
        <f t="shared" ca="1" si="2"/>
        <v>9525.7083273367334</v>
      </c>
      <c r="L155" s="455">
        <f t="shared" ca="1" si="3"/>
        <v>2295695.7068881528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2295695.7068881528</v>
      </c>
      <c r="J156" s="455">
        <f t="array" ref="J156">IFERROR(INDEX('Retirement Calculator'!J:J,MATCH('Isaac 401k'!N156,'Retirement Calculator'!A:A,0),0),0)</f>
        <v>6404.7404596389215</v>
      </c>
      <c r="K156" s="455">
        <f t="shared" ca="1" si="2"/>
        <v>9538.7123601188068</v>
      </c>
      <c r="L156" s="455">
        <f t="shared" ca="1" si="3"/>
        <v>2298829.6787886326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2298829.6787886326</v>
      </c>
      <c r="J157" s="455">
        <f t="array" ref="J157">IFERROR(INDEX('Retirement Calculator'!J:J,MATCH('Isaac 401k'!N157,'Retirement Calculator'!A:A,0),0),0)</f>
        <v>6404.7404596389215</v>
      </c>
      <c r="K157" s="455">
        <f t="shared" ca="1" si="2"/>
        <v>9551.7705763708054</v>
      </c>
      <c r="L157" s="455">
        <f t="shared" ca="1" si="3"/>
        <v>2301976.7089053644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2301976.7089053644</v>
      </c>
      <c r="J158" s="455">
        <f t="array" ref="J158">IFERROR(INDEX('Retirement Calculator'!J:J,MATCH('Isaac 401k'!N158,'Retirement Calculator'!A:A,0),0),0)</f>
        <v>6404.7404596389215</v>
      </c>
      <c r="K158" s="455">
        <f t="shared" ca="1" si="2"/>
        <v>9564.8832018571884</v>
      </c>
      <c r="L158" s="455">
        <f t="shared" ca="1" si="3"/>
        <v>2305136.8516475824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2305136.8516475824</v>
      </c>
      <c r="J159" s="455">
        <f t="array" ref="J159">IFERROR(INDEX('Retirement Calculator'!J:J,MATCH('Isaac 401k'!N159,'Retirement Calculator'!A:A,0),0),0)</f>
        <v>6404.7404596389215</v>
      </c>
      <c r="K159" s="455">
        <f t="shared" ca="1" si="2"/>
        <v>9578.0504632830962</v>
      </c>
      <c r="L159" s="455">
        <f t="shared" ca="1" si="3"/>
        <v>2308310.1616512262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2308310.1616512262</v>
      </c>
      <c r="J160" s="455">
        <f t="array" ref="J160">IFERROR(INDEX('Retirement Calculator'!J:J,MATCH('Isaac 401k'!N160,'Retirement Calculator'!A:A,0),0),0)</f>
        <v>6404.7404596389215</v>
      </c>
      <c r="K160" s="455">
        <f t="shared" ca="1" si="2"/>
        <v>9591.2725882982795</v>
      </c>
      <c r="L160" s="455">
        <f t="shared" ca="1" si="3"/>
        <v>2311496.6937798853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2311496.6937798853</v>
      </c>
      <c r="J161" s="455">
        <f t="array" ref="J161">IFERROR(INDEX('Retirement Calculator'!J:J,MATCH('Isaac 401k'!N161,'Retirement Calculator'!A:A,0),0),0)</f>
        <v>6404.7404596389215</v>
      </c>
      <c r="K161" s="455">
        <f t="shared" ca="1" si="2"/>
        <v>9604.5498055010248</v>
      </c>
      <c r="L161" s="455">
        <f t="shared" ca="1" si="3"/>
        <v>2314696.5031257472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2314696.5031257472</v>
      </c>
      <c r="J162" s="455">
        <f t="array" ref="J162">IFERROR(INDEX('Retirement Calculator'!J:J,MATCH('Isaac 401k'!N162,'Retirement Calculator'!A:A,0),0),0)</f>
        <v>6404.7404596389215</v>
      </c>
      <c r="K162" s="455">
        <f t="shared" ca="1" si="2"/>
        <v>9617.8823444421178</v>
      </c>
      <c r="L162" s="455">
        <f t="shared" ca="1" si="3"/>
        <v>2317909.64501055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2317909.64501055</v>
      </c>
      <c r="J163" s="455">
        <f t="array" ref="J163">IFERROR(INDEX('Retirement Calculator'!J:J,MATCH('Isaac 401k'!N163,'Retirement Calculator'!A:A,0),0),0)</f>
        <v>6404.7404596389215</v>
      </c>
      <c r="K163" s="455">
        <f t="shared" ca="1" si="2"/>
        <v>9631.2704356287959</v>
      </c>
      <c r="L163" s="455">
        <f t="shared" ca="1" si="3"/>
        <v>2321136.1749865399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2321136.1749865399</v>
      </c>
      <c r="J164" s="455">
        <f t="array" ref="J164">IFERROR(INDEX('Retirement Calculator'!J:J,MATCH('Isaac 401k'!N164,'Retirement Calculator'!A:A,0),0),0)</f>
        <v>6404.7404596389215</v>
      </c>
      <c r="K164" s="455">
        <f t="shared" ca="1" si="2"/>
        <v>9644.7143105287523</v>
      </c>
      <c r="L164" s="455">
        <f t="shared" ca="1" si="3"/>
        <v>2324376.1488374295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2324376.1488374295</v>
      </c>
      <c r="J165" s="455">
        <f t="array" ref="J165">IFERROR(INDEX('Retirement Calculator'!J:J,MATCH('Isaac 401k'!N165,'Retirement Calculator'!A:A,0),0),0)</f>
        <v>6404.7404596389215</v>
      </c>
      <c r="K165" s="455">
        <f t="shared" ca="1" si="2"/>
        <v>9658.2142015741265</v>
      </c>
      <c r="L165" s="455">
        <f t="shared" ca="1" si="3"/>
        <v>2327629.6225793646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2327629.6225793646</v>
      </c>
      <c r="J166" s="455">
        <f t="array" ref="J166">IFERROR(INDEX('Retirement Calculator'!J:J,MATCH('Isaac 401k'!N166,'Retirement Calculator'!A:A,0),0),0)</f>
        <v>6404.7404596389215</v>
      </c>
      <c r="K166" s="455">
        <f t="shared" ca="1" si="2"/>
        <v>9671.7703421655224</v>
      </c>
      <c r="L166" s="455">
        <f t="shared" ca="1" si="3"/>
        <v>2330896.6524618911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2330896.6524618911</v>
      </c>
      <c r="J167" s="455">
        <f t="array" ref="J167">IFERROR(INDEX('Retirement Calculator'!J:J,MATCH('Isaac 401k'!N167,'Retirement Calculator'!A:A,0),0),0)</f>
        <v>6404.7404596389215</v>
      </c>
      <c r="K167" s="455">
        <f t="shared" ca="1" si="2"/>
        <v>9685.3829666760503</v>
      </c>
      <c r="L167" s="455">
        <f t="shared" ca="1" si="3"/>
        <v>2334177.2949689282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2334177.2949689282</v>
      </c>
      <c r="J168" s="455">
        <f t="array" ref="J168">IFERROR(INDEX('Retirement Calculator'!J:J,MATCH('Isaac 401k'!N168,'Retirement Calculator'!A:A,0),0),0)</f>
        <v>6404.7404596389215</v>
      </c>
      <c r="K168" s="455">
        <f t="shared" ca="1" si="2"/>
        <v>9699.0523104553704</v>
      </c>
      <c r="L168" s="455">
        <f t="shared" ca="1" si="3"/>
        <v>2337471.6068197447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2337471.6068197447</v>
      </c>
      <c r="J169" s="455">
        <f t="array" ref="J169">IFERROR(INDEX('Retirement Calculator'!J:J,MATCH('Isaac 401k'!N169,'Retirement Calculator'!A:A,0),0),0)</f>
        <v>6404.7404596389215</v>
      </c>
      <c r="K169" s="455">
        <f t="shared" ca="1" si="2"/>
        <v>9712.7786098337729</v>
      </c>
      <c r="L169" s="455">
        <f t="shared" ca="1" si="3"/>
        <v>2340779.6449699393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2340779.6449699393</v>
      </c>
      <c r="J170" s="455">
        <f t="array" ref="J170">IFERROR(INDEX('Retirement Calculator'!J:J,MATCH('Isaac 401k'!N170,'Retirement Calculator'!A:A,0),0),0)</f>
        <v>6404.7404596389215</v>
      </c>
      <c r="K170" s="455">
        <f t="shared" ca="1" si="2"/>
        <v>9726.5621021262505</v>
      </c>
      <c r="L170" s="455">
        <f t="shared" ca="1" si="3"/>
        <v>2344101.4666124266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2344101.4666124266</v>
      </c>
      <c r="J171" s="455">
        <f t="array" ref="J171">IFERROR(INDEX('Retirement Calculator'!J:J,MATCH('Isaac 401k'!N171,'Retirement Calculator'!A:A,0),0),0)</f>
        <v>6404.7404596389215</v>
      </c>
      <c r="K171" s="455">
        <f t="shared" ca="1" si="2"/>
        <v>9740.403025636615</v>
      </c>
      <c r="L171" s="455">
        <f t="shared" ca="1" si="3"/>
        <v>2347437.1291784239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2347437.1291784239</v>
      </c>
      <c r="J172" s="455">
        <f t="array" ref="J172">IFERROR(INDEX('Retirement Calculator'!J:J,MATCH('Isaac 401k'!N172,'Retirement Calculator'!A:A,0),0),0)</f>
        <v>6404.7404596389215</v>
      </c>
      <c r="K172" s="455">
        <f t="shared" ca="1" si="2"/>
        <v>9754.3016196616027</v>
      </c>
      <c r="L172" s="455">
        <f t="shared" ca="1" si="3"/>
        <v>2350786.6903384463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2350786.6903384463</v>
      </c>
      <c r="J173" s="455">
        <f t="array" ref="J173">IFERROR(INDEX('Retirement Calculator'!J:J,MATCH('Isaac 401k'!N173,'Retirement Calculator'!A:A,0),0),0)</f>
        <v>6404.7404596389215</v>
      </c>
      <c r="K173" s="455">
        <f t="shared" ca="1" si="2"/>
        <v>9768.2581244950306</v>
      </c>
      <c r="L173" s="455">
        <f t="shared" ca="1" si="3"/>
        <v>2354150.2080033021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2354150.2080033021</v>
      </c>
      <c r="J174" s="455">
        <f t="array" ref="J174">IFERROR(INDEX('Retirement Calculator'!J:J,MATCH('Isaac 401k'!N174,'Retirement Calculator'!A:A,0),0),0)</f>
        <v>6404.7404596389215</v>
      </c>
      <c r="K174" s="455">
        <f t="shared" ca="1" si="2"/>
        <v>9782.2727814319296</v>
      </c>
      <c r="L174" s="455">
        <f t="shared" ca="1" si="3"/>
        <v>2357527.7403250951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2357527.7403250951</v>
      </c>
      <c r="J175" s="455">
        <f t="array" ref="J175">IFERROR(INDEX('Retirement Calculator'!J:J,MATCH('Isaac 401k'!N175,'Retirement Calculator'!A:A,0),0),0)</f>
        <v>6404.7404596389215</v>
      </c>
      <c r="K175" s="455">
        <f t="shared" ca="1" si="2"/>
        <v>9796.345832772733</v>
      </c>
      <c r="L175" s="455">
        <f t="shared" ca="1" si="3"/>
        <v>2360919.3456982286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2360919.3456982286</v>
      </c>
      <c r="J176" s="455">
        <f t="array" ref="J176">IFERROR(INDEX('Retirement Calculator'!J:J,MATCH('Isaac 401k'!N176,'Retirement Calculator'!A:A,0),0),0)</f>
        <v>6404.7404596389215</v>
      </c>
      <c r="K176" s="455">
        <f t="shared" ca="1" si="2"/>
        <v>9810.4775218274553</v>
      </c>
      <c r="L176" s="455">
        <f t="shared" ca="1" si="3"/>
        <v>2364325.0827604169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2364325.0827604169</v>
      </c>
      <c r="J177" s="455">
        <f t="array" ref="J177">IFERROR(INDEX('Retirement Calculator'!J:J,MATCH('Isaac 401k'!N177,'Retirement Calculator'!A:A,0),0),0)</f>
        <v>6404.7404596389215</v>
      </c>
      <c r="K177" s="455">
        <f t="shared" ca="1" si="2"/>
        <v>9824.6680929199065</v>
      </c>
      <c r="L177" s="455">
        <f t="shared" ca="1" si="3"/>
        <v>2367745.0103936978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2367745.0103936978</v>
      </c>
      <c r="J178" s="455">
        <f t="array" ref="J178">IFERROR(INDEX('Retirement Calculator'!J:J,MATCH('Isaac 401k'!N178,'Retirement Calculator'!A:A,0),0),0)</f>
        <v>6404.7404596389215</v>
      </c>
      <c r="K178" s="455">
        <f t="shared" ca="1" si="2"/>
        <v>9838.9177913919102</v>
      </c>
      <c r="L178" s="455">
        <f t="shared" ca="1" si="3"/>
        <v>2371179.1877254504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2371179.1877254504</v>
      </c>
      <c r="J179" s="455">
        <f t="array" ref="J179">IFERROR(INDEX('Retirement Calculator'!J:J,MATCH('Isaac 401k'!N179,'Retirement Calculator'!A:A,0),0),0)</f>
        <v>6404.7404596389215</v>
      </c>
      <c r="K179" s="455">
        <f t="shared" ca="1" si="2"/>
        <v>9853.226863607546</v>
      </c>
      <c r="L179" s="455">
        <f t="shared" ca="1" si="3"/>
        <v>2374627.674129419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2374627.674129419</v>
      </c>
      <c r="J180" s="455">
        <f t="array" ref="J180">IFERROR(INDEX('Retirement Calculator'!J:J,MATCH('Isaac 401k'!N180,'Retirement Calculator'!A:A,0),0),0)</f>
        <v>6404.7404596389215</v>
      </c>
      <c r="K180" s="455">
        <f t="shared" ca="1" si="2"/>
        <v>9867.5955569574162</v>
      </c>
      <c r="L180" s="455">
        <f t="shared" ca="1" si="3"/>
        <v>2378090.5292267376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2378090.5292267376</v>
      </c>
      <c r="J181" s="455">
        <f t="array" ref="J181">IFERROR(INDEX('Retirement Calculator'!J:J,MATCH('Isaac 401k'!N181,'Retirement Calculator'!A:A,0),0),0)</f>
        <v>6404.7404596389215</v>
      </c>
      <c r="K181" s="455">
        <f t="shared" ca="1" si="2"/>
        <v>9882.0241198629101</v>
      </c>
      <c r="L181" s="455">
        <f t="shared" ca="1" si="3"/>
        <v>2381567.8128869613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2381567.8128869613</v>
      </c>
      <c r="J182" s="455">
        <f t="array" ref="J182">IFERROR(INDEX('Retirement Calculator'!J:J,MATCH('Isaac 401k'!N182,'Retirement Calculator'!A:A,0),0),0)</f>
        <v>6404.7404596389215</v>
      </c>
      <c r="K182" s="455">
        <f t="shared" ca="1" si="2"/>
        <v>9896.5128017805091</v>
      </c>
      <c r="L182" s="455">
        <f t="shared" ca="1" si="3"/>
        <v>2385059.5852291025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2385059.5852291025</v>
      </c>
      <c r="J183" s="455">
        <f t="array" ref="J183">IFERROR(INDEX('Retirement Calculator'!J:J,MATCH('Isaac 401k'!N183,'Retirement Calculator'!A:A,0),0),0)</f>
        <v>6404.7404596389215</v>
      </c>
      <c r="K183" s="455">
        <f t="shared" ca="1" si="2"/>
        <v>9911.061853206098</v>
      </c>
      <c r="L183" s="455">
        <f t="shared" ca="1" si="3"/>
        <v>2388565.9066226697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2388565.9066226697</v>
      </c>
      <c r="J184" s="455">
        <f t="array" ref="J184">IFERROR(INDEX('Retirement Calculator'!J:J,MATCH('Isaac 401k'!N184,'Retirement Calculator'!A:A,0),0),0)</f>
        <v>6404.7404596389215</v>
      </c>
      <c r="K184" s="455">
        <f t="shared" ca="1" si="2"/>
        <v>9925.6715256792941</v>
      </c>
      <c r="L184" s="455">
        <f t="shared" ca="1" si="3"/>
        <v>2392086.8376887096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2392086.8376887096</v>
      </c>
      <c r="J185" s="455">
        <f t="array" ref="J185">IFERROR(INDEX('Retirement Calculator'!J:J,MATCH('Isaac 401k'!N185,'Retirement Calculator'!A:A,0),0),0)</f>
        <v>6404.7404596389215</v>
      </c>
      <c r="K185" s="455">
        <f t="shared" ca="1" si="2"/>
        <v>9940.3420717877943</v>
      </c>
      <c r="L185" s="455">
        <f t="shared" ca="1" si="3"/>
        <v>2395622.4393008584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2395622.4393008584</v>
      </c>
      <c r="J186" s="455">
        <f t="array" ref="J186">IFERROR(INDEX('Retirement Calculator'!J:J,MATCH('Isaac 401k'!N186,'Retirement Calculator'!A:A,0),0),0)</f>
        <v>6404.7404596389215</v>
      </c>
      <c r="K186" s="455">
        <f t="shared" ca="1" si="2"/>
        <v>9955.0737451717469</v>
      </c>
      <c r="L186" s="455">
        <f t="shared" ca="1" si="3"/>
        <v>2399172.7725863908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2399172.7725863908</v>
      </c>
      <c r="J187" s="455">
        <f t="array" ref="J187">IFERROR(INDEX('Retirement Calculator'!J:J,MATCH('Isaac 401k'!N187,'Retirement Calculator'!A:A,0),0),0)</f>
        <v>6404.7404596389215</v>
      </c>
      <c r="K187" s="455">
        <f t="shared" ca="1" si="2"/>
        <v>9969.8668005281324</v>
      </c>
      <c r="L187" s="455">
        <f t="shared" ca="1" si="3"/>
        <v>2402737.8989272797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2402737.8989272797</v>
      </c>
      <c r="J188" s="455">
        <f t="array" ref="J188">IFERROR(INDEX('Retirement Calculator'!J:J,MATCH('Isaac 401k'!N188,'Retirement Calculator'!A:A,0),0),0)</f>
        <v>6404.7404596389215</v>
      </c>
      <c r="K188" s="455">
        <f t="shared" ca="1" si="2"/>
        <v>9984.7214936151686</v>
      </c>
      <c r="L188" s="455">
        <f t="shared" ca="1" si="3"/>
        <v>2406317.8799612559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2406317.8799612559</v>
      </c>
      <c r="J189" s="455">
        <f t="array" ref="J189">IFERROR(INDEX('Retirement Calculator'!J:J,MATCH('Isaac 401k'!N189,'Retirement Calculator'!A:A,0),0),0)</f>
        <v>6404.7404596389215</v>
      </c>
      <c r="K189" s="455">
        <f t="shared" ca="1" si="2"/>
        <v>9999.6380812567368</v>
      </c>
      <c r="L189" s="455">
        <f t="shared" ca="1" si="3"/>
        <v>2409912.7775828736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2409912.7775828736</v>
      </c>
      <c r="J190" s="455">
        <f t="array" ref="J190">IFERROR(INDEX('Retirement Calculator'!J:J,MATCH('Isaac 401k'!N190,'Retirement Calculator'!A:A,0),0),0)</f>
        <v>6404.7404596389215</v>
      </c>
      <c r="K190" s="455">
        <f t="shared" ca="1" si="2"/>
        <v>10014.61682134681</v>
      </c>
      <c r="L190" s="455">
        <f t="shared" ca="1" si="3"/>
        <v>2413522.6539445813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2413522.6539445813</v>
      </c>
      <c r="J191" s="455">
        <f t="array" ref="J191">IFERROR(INDEX('Retirement Calculator'!J:J,MATCH('Isaac 401k'!N191,'Retirement Calculator'!A:A,0),0),0)</f>
        <v>6404.7404596389215</v>
      </c>
      <c r="K191" s="455">
        <f t="shared" ca="1" si="2"/>
        <v>10029.657972853925</v>
      </c>
      <c r="L191" s="455">
        <f t="shared" ca="1" si="3"/>
        <v>2417147.5714577963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2417147.5714577963</v>
      </c>
      <c r="J192" s="455">
        <f t="array" ref="J192">IFERROR(INDEX('Retirement Calculator'!J:J,MATCH('Isaac 401k'!N192,'Retirement Calculator'!A:A,0),0),0)</f>
        <v>6404.7404596389215</v>
      </c>
      <c r="K192" s="455">
        <f t="shared" ca="1" si="2"/>
        <v>10044.761795825654</v>
      </c>
      <c r="L192" s="455">
        <f t="shared" ca="1" si="3"/>
        <v>2420787.5927939829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2420787.5927939829</v>
      </c>
      <c r="J193" s="455">
        <f t="array" ref="J193">IFERROR(INDEX('Retirement Calculator'!J:J,MATCH('Isaac 401k'!N193,'Retirement Calculator'!A:A,0),0),0)</f>
        <v>6404.7404596389215</v>
      </c>
      <c r="K193" s="455">
        <f t="shared" ca="1" si="2"/>
        <v>10059.928551393099</v>
      </c>
      <c r="L193" s="455">
        <f t="shared" ca="1" si="3"/>
        <v>2424442.7808857369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2424442.7808857369</v>
      </c>
      <c r="J194" s="455">
        <f t="array" ref="J194">IFERROR(INDEX('Retirement Calculator'!J:J,MATCH('Isaac 401k'!N194,'Retirement Calculator'!A:A,0),0),0)</f>
        <v>6404.7404596389215</v>
      </c>
      <c r="K194" s="455">
        <f t="shared" ca="1" si="2"/>
        <v>10075.158501775408</v>
      </c>
      <c r="L194" s="455">
        <f t="shared" ca="1" si="3"/>
        <v>2428113.1989278733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2428113.1989278733</v>
      </c>
      <c r="J195" s="455">
        <f t="array" ref="J195">IFERROR(INDEX('Retirement Calculator'!J:J,MATCH('Isaac 401k'!N195,'Retirement Calculator'!A:A,0),0),0)</f>
        <v>6404.7404596389215</v>
      </c>
      <c r="K195" s="455">
        <f t="shared" ca="1" si="2"/>
        <v>10090.45191028431</v>
      </c>
      <c r="L195" s="455">
        <f t="shared" ca="1" si="3"/>
        <v>2431798.9103785185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2431798.9103785185</v>
      </c>
      <c r="J196" s="455">
        <f t="array" ref="J196">IFERROR(INDEX('Retirement Calculator'!J:J,MATCH('Isaac 401k'!N196,'Retirement Calculator'!A:A,0),0),0)</f>
        <v>6404.7404596389215</v>
      </c>
      <c r="K196" s="455">
        <f t="shared" ca="1" si="2"/>
        <v>10105.809041328665</v>
      </c>
      <c r="L196" s="455">
        <f t="shared" ca="1" si="3"/>
        <v>2435499.9789602081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2435499.9789602081</v>
      </c>
      <c r="J197" s="455">
        <f t="array" ref="J197">IFERROR(INDEX('Retirement Calculator'!J:J,MATCH('Isaac 401k'!N197,'Retirement Calculator'!A:A,0),0),0)</f>
        <v>6404.7404596389215</v>
      </c>
      <c r="K197" s="455">
        <f t="shared" ca="1" si="2"/>
        <v>10121.230160419038</v>
      </c>
      <c r="L197" s="455">
        <f t="shared" ca="1" si="3"/>
        <v>2439216.4686609879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2439216.4686609879</v>
      </c>
      <c r="J198" s="455">
        <f t="array" ref="J198">IFERROR(INDEX('Retirement Calculator'!J:J,MATCH('Isaac 401k'!N198,'Retirement Calculator'!A:A,0),0),0)</f>
        <v>6404.7404596389215</v>
      </c>
      <c r="K198" s="455">
        <f t="shared" ca="1" si="2"/>
        <v>10136.715534172286</v>
      </c>
      <c r="L198" s="455">
        <f t="shared" ca="1" si="3"/>
        <v>2442948.4437355213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2442948.4437355213</v>
      </c>
      <c r="J199" s="455">
        <f t="array" ref="J199">IFERROR(INDEX('Retirement Calculator'!J:J,MATCH('Isaac 401k'!N199,'Retirement Calculator'!A:A,0),0),0)</f>
        <v>6404.7404596389215</v>
      </c>
      <c r="K199" s="455">
        <f t="shared" ca="1" si="2"/>
        <v>10152.265430316176</v>
      </c>
      <c r="L199" s="455">
        <f t="shared" ca="1" si="3"/>
        <v>2446695.9687061985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2446695.9687061985</v>
      </c>
      <c r="J200" s="455">
        <f t="array" ref="J200">IFERROR(INDEX('Retirement Calculator'!J:J,MATCH('Isaac 401k'!N200,'Retirement Calculator'!A:A,0),0),0)</f>
        <v>6404.7404596389215</v>
      </c>
      <c r="K200" s="455">
        <f t="shared" ca="1" si="2"/>
        <v>10167.880117693998</v>
      </c>
      <c r="L200" s="455">
        <f t="shared" ca="1" si="3"/>
        <v>2450459.1083642533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2450459.1083642533</v>
      </c>
      <c r="J201" s="455">
        <f t="array" ref="J201">IFERROR(INDEX('Retirement Calculator'!J:J,MATCH('Isaac 401k'!N201,'Retirement Calculator'!A:A,0),0),0)</f>
        <v>6404.7404596389215</v>
      </c>
      <c r="K201" s="455">
        <f t="shared" ca="1" si="2"/>
        <v>10183.559866269226</v>
      </c>
      <c r="L201" s="455">
        <f t="shared" ca="1" si="3"/>
        <v>2454237.9277708833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2454237.9277708833</v>
      </c>
      <c r="J202" s="455">
        <f t="array" ref="J202">IFERROR(INDEX('Retirement Calculator'!J:J,MATCH('Isaac 401k'!N202,'Retirement Calculator'!A:A,0),0),0)</f>
        <v>6404.7404596389215</v>
      </c>
      <c r="K202" s="455">
        <f t="shared" ca="1" si="2"/>
        <v>10199.304947130184</v>
      </c>
      <c r="L202" s="455">
        <f t="shared" ca="1" si="3"/>
        <v>2458032.4922583746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2458032.4922583746</v>
      </c>
      <c r="J203" s="455">
        <f t="array" ref="J203">IFERROR(INDEX('Retirement Calculator'!J:J,MATCH('Isaac 401k'!N203,'Retirement Calculator'!A:A,0),0),0)</f>
        <v>6404.7404596389215</v>
      </c>
      <c r="K203" s="455">
        <f t="shared" ca="1" si="2"/>
        <v>10215.115632494731</v>
      </c>
      <c r="L203" s="455">
        <f t="shared" ca="1" si="3"/>
        <v>2461842.8674312304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2461842.8674312304</v>
      </c>
      <c r="J204" s="455">
        <f t="array" ref="J204">IFERROR(INDEX('Retirement Calculator'!J:J,MATCH('Isaac 401k'!N204,'Retirement Calculator'!A:A,0),0),0)</f>
        <v>6404.7404596389215</v>
      </c>
      <c r="K204" s="455">
        <f t="shared" ca="1" si="2"/>
        <v>10230.992195714964</v>
      </c>
      <c r="L204" s="455">
        <f t="shared" ca="1" si="3"/>
        <v>2465669.1191673065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2465669.1191673065</v>
      </c>
      <c r="J205" s="455">
        <f t="array" ref="J205">IFERROR(INDEX('Retirement Calculator'!J:J,MATCH('Isaac 401k'!N205,'Retirement Calculator'!A:A,0),0),0)</f>
        <v>6404.7404596389215</v>
      </c>
      <c r="K205" s="455">
        <f t="shared" ca="1" si="2"/>
        <v>10246.934911281947</v>
      </c>
      <c r="L205" s="455">
        <f t="shared" ca="1" si="3"/>
        <v>2469511.3136189491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2469511.3136189491</v>
      </c>
      <c r="J206" s="455">
        <f t="array" ref="J206">IFERROR(INDEX('Retirement Calculator'!J:J,MATCH('Isaac 401k'!N206,'Retirement Calculator'!A:A,0),0),0)</f>
        <v>6404.7404596389215</v>
      </c>
      <c r="K206" s="455">
        <f t="shared" ca="1" si="2"/>
        <v>10262.944054830459</v>
      </c>
      <c r="L206" s="455">
        <f t="shared" ca="1" si="3"/>
        <v>2473369.5172141404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2473369.5172141404</v>
      </c>
      <c r="J207" s="455">
        <f t="array" ref="J207">IFERROR(INDEX('Retirement Calculator'!J:J,MATCH('Isaac 401k'!N207,'Retirement Calculator'!A:A,0),0),0)</f>
        <v>6404.7404596389215</v>
      </c>
      <c r="K207" s="455">
        <f t="shared" ca="1" si="2"/>
        <v>10279.019903143755</v>
      </c>
      <c r="L207" s="455">
        <f t="shared" ca="1" si="3"/>
        <v>2477243.7966576451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2477243.7966576451</v>
      </c>
      <c r="J208" s="455">
        <f t="array" ref="J208">IFERROR(INDEX('Retirement Calculator'!J:J,MATCH('Isaac 401k'!N208,'Retirement Calculator'!A:A,0),0),0)</f>
        <v>6404.7404596389215</v>
      </c>
      <c r="K208" s="455">
        <f t="shared" ca="1" si="2"/>
        <v>10295.162734158359</v>
      </c>
      <c r="L208" s="455">
        <f t="shared" ca="1" si="3"/>
        <v>2481134.2189321644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2481134.2189321644</v>
      </c>
      <c r="J209" s="455">
        <f t="array" ref="J209">IFERROR(INDEX('Retirement Calculator'!J:J,MATCH('Isaac 401k'!N209,'Retirement Calculator'!A:A,0),0),0)</f>
        <v>6404.7404596389215</v>
      </c>
      <c r="K209" s="455">
        <f t="shared" ca="1" si="2"/>
        <v>10311.372826968854</v>
      </c>
      <c r="L209" s="455">
        <f t="shared" ca="1" si="3"/>
        <v>2485040.851299494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2485040.851299494</v>
      </c>
      <c r="J210" s="455">
        <f t="array" ref="J210">IFERROR(INDEX('Retirement Calculator'!J:J,MATCH('Isaac 401k'!N210,'Retirement Calculator'!A:A,0),0),0)</f>
        <v>6404.7404596389215</v>
      </c>
      <c r="K210" s="455">
        <f t="shared" ca="1" si="2"/>
        <v>10327.650461832729</v>
      </c>
      <c r="L210" s="455">
        <f t="shared" ca="1" si="3"/>
        <v>2488963.7613016875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2488963.7613016875</v>
      </c>
      <c r="J211" s="455">
        <f t="array" ref="J211">IFERROR(INDEX('Retirement Calculator'!J:J,MATCH('Isaac 401k'!N211,'Retirement Calculator'!A:A,0),0),0)</f>
        <v>6404.7404596389215</v>
      </c>
      <c r="K211" s="455">
        <f t="shared" ca="1" si="2"/>
        <v>10343.995920175201</v>
      </c>
      <c r="L211" s="455">
        <f t="shared" ca="1" si="3"/>
        <v>2492903.0167622236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2492903.0167622236</v>
      </c>
      <c r="J212" s="455">
        <f t="array" ref="J212">IFERROR(INDEX('Retirement Calculator'!J:J,MATCH('Isaac 401k'!N212,'Retirement Calculator'!A:A,0),0),0)</f>
        <v>6404.7404596389215</v>
      </c>
      <c r="K212" s="455">
        <f t="shared" ca="1" si="2"/>
        <v>10360.409484594102</v>
      </c>
      <c r="L212" s="455">
        <f t="shared" ca="1" si="3"/>
        <v>2496858.6857871786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2496858.6857871786</v>
      </c>
      <c r="J213" s="455">
        <f t="array" ref="J213">IFERROR(INDEX('Retirement Calculator'!J:J,MATCH('Isaac 401k'!N213,'Retirement Calculator'!A:A,0),0),0)</f>
        <v>6404.7404596389215</v>
      </c>
      <c r="K213" s="455">
        <f t="shared" ca="1" si="2"/>
        <v>10376.891438864748</v>
      </c>
      <c r="L213" s="455">
        <f t="shared" ca="1" si="3"/>
        <v>2500830.8367664041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2500830.8367664041</v>
      </c>
      <c r="J214" s="455">
        <f t="array" ref="J214">IFERROR(INDEX('Retirement Calculator'!J:J,MATCH('Isaac 401k'!N214,'Retirement Calculator'!A:A,0),0),0)</f>
        <v>6404.7404596389215</v>
      </c>
      <c r="K214" s="455">
        <f t="shared" ca="1" si="2"/>
        <v>10393.442067944854</v>
      </c>
      <c r="L214" s="455">
        <f t="shared" ca="1" si="3"/>
        <v>2504819.5383747099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2504819.5383747099</v>
      </c>
      <c r="J215" s="455">
        <f t="array" ref="J215">IFERROR(INDEX('Retirement Calculator'!J:J,MATCH('Isaac 401k'!N215,'Retirement Calculator'!A:A,0),0),0)</f>
        <v>6404.7404596389215</v>
      </c>
      <c r="K215" s="455">
        <f t="shared" ca="1" si="2"/>
        <v>10410.061657979462</v>
      </c>
      <c r="L215" s="455">
        <f t="shared" ca="1" si="3"/>
        <v>2508824.8595730504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2508824.8595730504</v>
      </c>
      <c r="J216" s="455">
        <f t="array" ref="J216">IFERROR(INDEX('Retirement Calculator'!J:J,MATCH('Isaac 401k'!N216,'Retirement Calculator'!A:A,0),0),0)</f>
        <v>6404.7404596389215</v>
      </c>
      <c r="K216" s="455">
        <f t="shared" ca="1" si="2"/>
        <v>10426.75049630588</v>
      </c>
      <c r="L216" s="455">
        <f t="shared" ca="1" si="3"/>
        <v>2512846.8696097173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2512846.8696097173</v>
      </c>
      <c r="J217" s="455">
        <f t="array" ref="J217">IFERROR(INDEX('Retirement Calculator'!J:J,MATCH('Isaac 401k'!N217,'Retirement Calculator'!A:A,0),0),0)</f>
        <v>6404.7404596389215</v>
      </c>
      <c r="K217" s="455">
        <f t="shared" ca="1" si="2"/>
        <v>10443.508871458658</v>
      </c>
      <c r="L217" s="455">
        <f t="shared" ca="1" si="3"/>
        <v>2516885.6380215366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2516885.6380215366</v>
      </c>
      <c r="J218" s="455">
        <f t="array" ref="J218">IFERROR(INDEX('Retirement Calculator'!J:J,MATCH('Isaac 401k'!N218,'Retirement Calculator'!A:A,0),0),0)</f>
        <v>6404.7404596389215</v>
      </c>
      <c r="K218" s="455">
        <f t="shared" ca="1" si="2"/>
        <v>10460.337073174573</v>
      </c>
      <c r="L218" s="455">
        <f t="shared" ca="1" si="3"/>
        <v>2520941.2346350723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2520941.2346350723</v>
      </c>
      <c r="J219" s="455">
        <f t="array" ref="J219">IFERROR(INDEX('Retirement Calculator'!J:J,MATCH('Isaac 401k'!N219,'Retirement Calculator'!A:A,0),0),0)</f>
        <v>6404.7404596389215</v>
      </c>
      <c r="K219" s="455">
        <f t="shared" ca="1" si="2"/>
        <v>10477.235392397639</v>
      </c>
      <c r="L219" s="455">
        <f t="shared" ca="1" si="3"/>
        <v>2525013.7295678309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2525013.7295678309</v>
      </c>
      <c r="J220" s="455">
        <f t="array" ref="J220">IFERROR(INDEX('Retirement Calculator'!J:J,MATCH('Isaac 401k'!N220,'Retirement Calculator'!A:A,0),0),0)</f>
        <v>6404.7404596389215</v>
      </c>
      <c r="K220" s="455">
        <f t="shared" ca="1" si="2"/>
        <v>10494.204121284132</v>
      </c>
      <c r="L220" s="455">
        <f t="shared" ca="1" si="3"/>
        <v>2529103.193229476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2529103.193229476</v>
      </c>
      <c r="J221" s="455">
        <f t="array" ref="J221">IFERROR(INDEX('Retirement Calculator'!J:J,MATCH('Isaac 401k'!N221,'Retirement Calculator'!A:A,0),0),0)</f>
        <v>6404.7404596389215</v>
      </c>
      <c r="K221" s="455">
        <f t="shared" ca="1" si="2"/>
        <v>10511.243553207654</v>
      </c>
      <c r="L221" s="455">
        <f t="shared" ca="1" si="3"/>
        <v>2533209.6963230446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2533209.6963230446</v>
      </c>
      <c r="J222" s="455">
        <f t="array" ref="J222">IFERROR(INDEX('Retirement Calculator'!J:J,MATCH('Isaac 401k'!N222,'Retirement Calculator'!A:A,0),0),0)</f>
        <v>6404.7404596389215</v>
      </c>
      <c r="K222" s="455">
        <f t="shared" ca="1" si="2"/>
        <v>10528.353982764189</v>
      </c>
      <c r="L222" s="455">
        <f t="shared" ca="1" si="3"/>
        <v>2537333.3098461698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2537333.3098461698</v>
      </c>
      <c r="J223" s="455">
        <f t="array" ref="J223">IFERROR(INDEX('Retirement Calculator'!J:J,MATCH('Isaac 401k'!N223,'Retirement Calculator'!A:A,0),0),0)</f>
        <v>6404.7404596389215</v>
      </c>
      <c r="K223" s="455">
        <f t="shared" ca="1" si="2"/>
        <v>10545.535705777211</v>
      </c>
      <c r="L223" s="455">
        <f t="shared" ca="1" si="3"/>
        <v>2541474.105092308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2541474.105092308</v>
      </c>
      <c r="J224" s="455">
        <f t="array" ref="J224">IFERROR(INDEX('Retirement Calculator'!J:J,MATCH('Isaac 401k'!N224,'Retirement Calculator'!A:A,0),0),0)</f>
        <v>6404.7404596389215</v>
      </c>
      <c r="K224" s="455">
        <f t="shared" ca="1" si="2"/>
        <v>10562.789019302787</v>
      </c>
      <c r="L224" s="455">
        <f t="shared" ca="1" si="3"/>
        <v>2545632.1536519718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2545632.1536519718</v>
      </c>
      <c r="J225" s="455">
        <f t="array" ref="J225">IFERROR(INDEX('Retirement Calculator'!J:J,MATCH('Isaac 401k'!N225,'Retirement Calculator'!A:A,0),0),0)</f>
        <v>6404.7404596389215</v>
      </c>
      <c r="K225" s="455">
        <f t="shared" ca="1" si="2"/>
        <v>10580.11422163472</v>
      </c>
      <c r="L225" s="455">
        <f t="shared" ca="1" si="3"/>
        <v>2549807.5274139675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2549807.5274139675</v>
      </c>
      <c r="J226" s="455">
        <f t="array" ref="J226">IFERROR(INDEX('Retirement Calculator'!J:J,MATCH('Isaac 401k'!N226,'Retirement Calculator'!A:A,0),0),0)</f>
        <v>6404.7404596389215</v>
      </c>
      <c r="K226" s="455">
        <f t="shared" ca="1" si="2"/>
        <v>10597.511612309701</v>
      </c>
      <c r="L226" s="455">
        <f t="shared" ca="1" si="3"/>
        <v>2554000.298566638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2554000.298566638</v>
      </c>
      <c r="J227" s="455">
        <f t="array" ref="J227">IFERROR(INDEX('Retirement Calculator'!J:J,MATCH('Isaac 401k'!N227,'Retirement Calculator'!A:A,0),0),0)</f>
        <v>6404.7404596389215</v>
      </c>
      <c r="K227" s="455">
        <f t="shared" ca="1" si="2"/>
        <v>10614.981492112496</v>
      </c>
      <c r="L227" s="455">
        <f t="shared" ca="1" si="3"/>
        <v>2558210.5395991113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2558210.5395991113</v>
      </c>
      <c r="J228" s="455">
        <f t="array" ref="J228">IFERROR(INDEX('Retirement Calculator'!J:J,MATCH('Isaac 401k'!N228,'Retirement Calculator'!A:A,0),0),0)</f>
        <v>6404.7404596389215</v>
      </c>
      <c r="K228" s="455">
        <f t="shared" ca="1" si="2"/>
        <v>10632.524163081134</v>
      </c>
      <c r="L228" s="455">
        <f t="shared" ca="1" si="3"/>
        <v>2562438.3233025535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2562438.3233025535</v>
      </c>
      <c r="J229" s="455">
        <f t="array" ref="J229">IFERROR(INDEX('Retirement Calculator'!J:J,MATCH('Isaac 401k'!N229,'Retirement Calculator'!A:A,0),0),0)</f>
        <v>6404.7404596389215</v>
      </c>
      <c r="K229" s="455">
        <f t="shared" ca="1" si="2"/>
        <v>10650.139928512142</v>
      </c>
      <c r="L229" s="455">
        <f t="shared" ca="1" si="3"/>
        <v>2566683.7227714267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2566683.7227714267</v>
      </c>
      <c r="J230" s="455">
        <f t="array" ref="J230">IFERROR(INDEX('Retirement Calculator'!J:J,MATCH('Isaac 401k'!N230,'Retirement Calculator'!A:A,0),0),0)</f>
        <v>6404.7404596389215</v>
      </c>
      <c r="K230" s="455">
        <f t="shared" ca="1" si="2"/>
        <v>10667.829092965781</v>
      </c>
      <c r="L230" s="455">
        <f t="shared" ca="1" si="3"/>
        <v>2570946.8114047535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2570946.8114047535</v>
      </c>
      <c r="J231" s="455">
        <f t="array" ref="J231">IFERROR(INDEX('Retirement Calculator'!J:J,MATCH('Isaac 401k'!N231,'Retirement Calculator'!A:A,0),0),0)</f>
        <v>6404.7404596389215</v>
      </c>
      <c r="K231" s="455">
        <f t="shared" ca="1" si="2"/>
        <v>10685.59196227131</v>
      </c>
      <c r="L231" s="455">
        <f t="shared" ca="1" si="3"/>
        <v>2575227.6629073857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2575227.6629073857</v>
      </c>
      <c r="J232" s="455">
        <f t="array" ref="J232">IFERROR(INDEX('Retirement Calculator'!J:J,MATCH('Isaac 401k'!N232,'Retirement Calculator'!A:A,0),0),0)</f>
        <v>6404.7404596389215</v>
      </c>
      <c r="K232" s="455">
        <f t="shared" ca="1" si="2"/>
        <v>10703.428843532278</v>
      </c>
      <c r="L232" s="455">
        <f t="shared" ca="1" si="3"/>
        <v>2579526.3512912788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2579526.3512912788</v>
      </c>
      <c r="J233" s="455">
        <f t="array" ref="J233">IFERROR(INDEX('Retirement Calculator'!J:J,MATCH('Isaac 401k'!N233,'Retirement Calculator'!A:A,0),0),0)</f>
        <v>6404.7404596389215</v>
      </c>
      <c r="K233" s="455">
        <f t="shared" ca="1" si="2"/>
        <v>10721.340045131832</v>
      </c>
      <c r="L233" s="455">
        <f t="shared" ca="1" si="3"/>
        <v>2583842.9508767715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2583842.9508767715</v>
      </c>
      <c r="J234" s="455">
        <f t="array" ref="J234">IFERROR(INDEX('Retirement Calculator'!J:J,MATCH('Isaac 401k'!N234,'Retirement Calculator'!A:A,0),0),0)</f>
        <v>6404.7404596389215</v>
      </c>
      <c r="K234" s="455">
        <f t="shared" ca="1" si="2"/>
        <v>10739.325876738052</v>
      </c>
      <c r="L234" s="455">
        <f t="shared" ca="1" si="3"/>
        <v>2588177.5362938703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2588177.5362938703</v>
      </c>
      <c r="J235" s="455">
        <f t="array" ref="J235">IFERROR(INDEX('Retirement Calculator'!J:J,MATCH('Isaac 401k'!N235,'Retirement Calculator'!A:A,0),0),0)</f>
        <v>6404.7404596389215</v>
      </c>
      <c r="K235" s="455">
        <f t="shared" ca="1" si="2"/>
        <v>10757.386649309297</v>
      </c>
      <c r="L235" s="455">
        <f t="shared" ca="1" si="3"/>
        <v>2592530.1824835404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2592530.1824835404</v>
      </c>
      <c r="J236" s="455">
        <f t="array" ref="J236">IFERROR(INDEX('Retirement Calculator'!J:J,MATCH('Isaac 401k'!N236,'Retirement Calculator'!A:A,0),0),0)</f>
        <v>6404.7404596389215</v>
      </c>
      <c r="K236" s="455">
        <f t="shared" ca="1" si="2"/>
        <v>10775.522675099588</v>
      </c>
      <c r="L236" s="455">
        <f t="shared" ca="1" si="3"/>
        <v>2596900.9646990011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2596900.9646990011</v>
      </c>
      <c r="J237" s="455">
        <f t="array" ref="J237">IFERROR(INDEX('Retirement Calculator'!J:J,MATCH('Isaac 401k'!N237,'Retirement Calculator'!A:A,0),0),0)</f>
        <v>6404.7404596389215</v>
      </c>
      <c r="K237" s="455">
        <f t="shared" ca="1" si="2"/>
        <v>10793.734267664007</v>
      </c>
      <c r="L237" s="455">
        <f t="shared" ca="1" si="3"/>
        <v>2601289.9585070261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2601289.9585070261</v>
      </c>
      <c r="J238" s="455">
        <f t="array" ref="J238">IFERROR(INDEX('Retirement Calculator'!J:J,MATCH('Isaac 401k'!N238,'Retirement Calculator'!A:A,0),0),0)</f>
        <v>6404.7404596389215</v>
      </c>
      <c r="K238" s="455">
        <f t="shared" ca="1" si="2"/>
        <v>10812.021741864111</v>
      </c>
      <c r="L238" s="455">
        <f t="shared" ca="1" si="3"/>
        <v>2605697.2397892512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2605697.2397892512</v>
      </c>
      <c r="J239" s="455">
        <f t="array" ref="J239">IFERROR(INDEX('Retirement Calculator'!J:J,MATCH('Isaac 401k'!N239,'Retirement Calculator'!A:A,0),0),0)</f>
        <v>6404.7404596389215</v>
      </c>
      <c r="K239" s="455">
        <f t="shared" ca="1" si="2"/>
        <v>10830.385413873384</v>
      </c>
      <c r="L239" s="455">
        <f t="shared" ca="1" si="3"/>
        <v>2610122.8847434856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2610122.8847434856</v>
      </c>
      <c r="J240" s="455">
        <f t="array" ref="J240">IFERROR(INDEX('Retirement Calculator'!J:J,MATCH('Isaac 401k'!N240,'Retirement Calculator'!A:A,0),0),0)</f>
        <v>6404.7404596389215</v>
      </c>
      <c r="K240" s="455">
        <f t="shared" ca="1" si="2"/>
        <v>10848.825601182694</v>
      </c>
      <c r="L240" s="455">
        <f t="shared" ca="1" si="3"/>
        <v>2614566.9698850294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2614566.9698850294</v>
      </c>
      <c r="J241" s="455">
        <f t="array" ref="J241">IFERROR(INDEX('Retirement Calculator'!J:J,MATCH('Isaac 401k'!N241,'Retirement Calculator'!A:A,0),0),0)</f>
        <v>6404.7404596389215</v>
      </c>
      <c r="K241" s="455">
        <f t="shared" ca="1" si="2"/>
        <v>10867.342622605793</v>
      </c>
      <c r="L241" s="455">
        <f t="shared" ca="1" si="3"/>
        <v>2619029.5720479959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2619029.5720479959</v>
      </c>
      <c r="J242" s="455">
        <f t="array" ref="J242">IFERROR(INDEX('Retirement Calculator'!J:J,MATCH('Isaac 401k'!N242,'Retirement Calculator'!A:A,0),0),0)</f>
        <v>6404.7404596389215</v>
      </c>
      <c r="K242" s="455">
        <f t="shared" ca="1" si="2"/>
        <v>10885.93679828482</v>
      </c>
      <c r="L242" s="455">
        <f t="shared" ca="1" si="3"/>
        <v>2623510.7683866415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2623510.7683866415</v>
      </c>
      <c r="J243" s="455">
        <f t="array" ref="J243">IFERROR(INDEX('Retirement Calculator'!J:J,MATCH('Isaac 401k'!N243,'Retirement Calculator'!A:A,0),0),0)</f>
        <v>6404.7404596389215</v>
      </c>
      <c r="K243" s="455">
        <f t="shared" ca="1" si="2"/>
        <v>10904.608449695843</v>
      </c>
      <c r="L243" s="455">
        <f t="shared" ca="1" si="3"/>
        <v>2628010.636376698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2628010.636376698</v>
      </c>
      <c r="J244" s="455">
        <f t="array" ref="J244">IFERROR(INDEX('Retirement Calculator'!J:J,MATCH('Isaac 401k'!N244,'Retirement Calculator'!A:A,0),0),0)</f>
        <v>6404.7404596389215</v>
      </c>
      <c r="K244" s="455">
        <f t="shared" ca="1" si="2"/>
        <v>10923.357899654413</v>
      </c>
      <c r="L244" s="455">
        <f t="shared" ca="1" si="3"/>
        <v>2632529.2538167131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2632529.2538167131</v>
      </c>
      <c r="J245" s="455">
        <f t="array" ref="J245">IFERROR(INDEX('Retirement Calculator'!J:J,MATCH('Isaac 401k'!N245,'Retirement Calculator'!A:A,0),0),0)</f>
        <v>6404.7404596389215</v>
      </c>
      <c r="K245" s="455">
        <f t="shared" ca="1" si="2"/>
        <v>10942.185472321142</v>
      </c>
      <c r="L245" s="455">
        <f t="shared" ca="1" si="3"/>
        <v>2637066.6988293952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2637066.6988293952</v>
      </c>
      <c r="J246" s="455">
        <f t="array" ref="J246">IFERROR(INDEX('Retirement Calculator'!J:J,MATCH('Isaac 401k'!N246,'Retirement Calculator'!A:A,0),0),0)</f>
        <v>6404.7404596389215</v>
      </c>
      <c r="K246" s="455">
        <f t="shared" ca="1" si="2"/>
        <v>10961.091493207317</v>
      </c>
      <c r="L246" s="455">
        <f t="shared" ca="1" si="3"/>
        <v>2641623.0498629636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2641623.0498629636</v>
      </c>
      <c r="J247" s="455">
        <f t="array" ref="J247">IFERROR(INDEX('Retirement Calculator'!J:J,MATCH('Isaac 401k'!N247,'Retirement Calculator'!A:A,0),0),0)</f>
        <v>6404.7404596389215</v>
      </c>
      <c r="K247" s="455">
        <f t="shared" ca="1" si="2"/>
        <v>10980.076289180519</v>
      </c>
      <c r="L247" s="455">
        <f t="shared" ca="1" si="3"/>
        <v>2646198.3856925052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2646198.3856925052</v>
      </c>
      <c r="J248" s="455">
        <f t="array" ref="J248">IFERROR(INDEX('Retirement Calculator'!J:J,MATCH('Isaac 401k'!N248,'Retirement Calculator'!A:A,0),0),0)</f>
        <v>6404.7404596389215</v>
      </c>
      <c r="K248" s="455">
        <f t="shared" ca="1" si="2"/>
        <v>10999.140188470275</v>
      </c>
      <c r="L248" s="455">
        <f t="shared" ca="1" si="3"/>
        <v>2650792.7854213365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2650792.7854213365</v>
      </c>
      <c r="J249" s="455">
        <f t="array" ref="J249">IFERROR(INDEX('Retirement Calculator'!J:J,MATCH('Isaac 401k'!N249,'Retirement Calculator'!A:A,0),0),0)</f>
        <v>6404.7404596389215</v>
      </c>
      <c r="K249" s="455">
        <f t="shared" ca="1" si="2"/>
        <v>11018.28352067374</v>
      </c>
      <c r="L249" s="455">
        <f t="shared" ca="1" si="3"/>
        <v>2655406.3284823713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2655406.3284823713</v>
      </c>
      <c r="J250" s="455">
        <f t="array" ref="J250">IFERROR(INDEX('Retirement Calculator'!J:J,MATCH('Isaac 401k'!N250,'Retirement Calculator'!A:A,0),0),0)</f>
        <v>6404.7404596389215</v>
      </c>
      <c r="K250" s="455">
        <f t="shared" ca="1" si="2"/>
        <v>11037.506616761384</v>
      </c>
      <c r="L250" s="455">
        <f t="shared" ca="1" si="3"/>
        <v>2660039.0946394936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2660039.0946394936</v>
      </c>
      <c r="J251" s="455">
        <f t="array" ref="J251">IFERROR(INDEX('Retirement Calculator'!J:J,MATCH('Isaac 401k'!N251,'Retirement Calculator'!A:A,0),0),0)</f>
        <v>6404.7404596389215</v>
      </c>
      <c r="K251" s="455">
        <f t="shared" ca="1" si="2"/>
        <v>11056.809809082726</v>
      </c>
      <c r="L251" s="455">
        <f t="shared" ca="1" si="3"/>
        <v>2664691.1639889372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2664691.1639889372</v>
      </c>
      <c r="J252" s="455">
        <f t="array" ref="J252">IFERROR(INDEX('Retirement Calculator'!J:J,MATCH('Isaac 401k'!N252,'Retirement Calculator'!A:A,0),0),0)</f>
        <v>6404.7404596389215</v>
      </c>
      <c r="K252" s="455">
        <f t="shared" ca="1" si="2"/>
        <v>11076.193431372076</v>
      </c>
      <c r="L252" s="455">
        <f t="shared" ca="1" si="3"/>
        <v>2669362.6169606703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2669362.6169606703</v>
      </c>
      <c r="J253" s="455">
        <f t="array" ref="J253">IFERROR(INDEX('Retirement Calculator'!J:J,MATCH('Isaac 401k'!N253,'Retirement Calculator'!A:A,0),0),0)</f>
        <v>6404.7404596389215</v>
      </c>
      <c r="K253" s="455">
        <f t="shared" ca="1" si="2"/>
        <v>11095.657818754296</v>
      </c>
      <c r="L253" s="455">
        <f t="shared" ca="1" si="3"/>
        <v>2674053.5343197854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2674053.5343197854</v>
      </c>
      <c r="J254" s="455">
        <f t="array" ref="J254">IFERROR(INDEX('Retirement Calculator'!J:J,MATCH('Isaac 401k'!N254,'Retirement Calculator'!A:A,0),0),0)</f>
        <v>6404.7404596389215</v>
      </c>
      <c r="K254" s="455">
        <f t="shared" ca="1" si="2"/>
        <v>11115.203307750609</v>
      </c>
      <c r="L254" s="455">
        <f t="shared" ca="1" si="3"/>
        <v>2678763.9971678969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2678763.9971678969</v>
      </c>
      <c r="J255" s="455">
        <f t="array" ref="J255">IFERROR(INDEX('Retirement Calculator'!J:J,MATCH('Isaac 401k'!N255,'Retirement Calculator'!A:A,0),0),0)</f>
        <v>6404.7404596389215</v>
      </c>
      <c r="K255" s="455">
        <f t="shared" ca="1" si="2"/>
        <v>11134.830236284408</v>
      </c>
      <c r="L255" s="455">
        <f t="shared" ca="1" si="3"/>
        <v>2683494.0869445424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2683494.0869445424</v>
      </c>
      <c r="J256" s="455">
        <f t="array" ref="J256">IFERROR(INDEX('Retirement Calculator'!J:J,MATCH('Isaac 401k'!N256,'Retirement Calculator'!A:A,0),0),0)</f>
        <v>6404.7404596389215</v>
      </c>
      <c r="K256" s="455">
        <f t="shared" ca="1" si="2"/>
        <v>11154.538943687097</v>
      </c>
      <c r="L256" s="455">
        <f t="shared" ca="1" si="3"/>
        <v>2688243.8854285902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2688243.8854285902</v>
      </c>
      <c r="J257" s="455">
        <f t="array" ref="J257">IFERROR(INDEX('Retirement Calculator'!J:J,MATCH('Isaac 401k'!N257,'Retirement Calculator'!A:A,0),0),0)</f>
        <v>6404.7404596389215</v>
      </c>
      <c r="K257" s="455">
        <f t="shared" ca="1" si="2"/>
        <v>11174.329770703964</v>
      </c>
      <c r="L257" s="455">
        <f t="shared" ca="1" si="3"/>
        <v>2693013.4747396549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2693013.4747396549</v>
      </c>
      <c r="J258" s="455">
        <f t="array" ref="J258">IFERROR(INDEX('Retirement Calculator'!J:J,MATCH('Isaac 401k'!N258,'Retirement Calculator'!A:A,0),0),0)</f>
        <v>6404.7404596389215</v>
      </c>
      <c r="K258" s="455">
        <f t="shared" ca="1" si="2"/>
        <v>11194.203059500065</v>
      </c>
      <c r="L258" s="455">
        <f t="shared" ca="1" si="3"/>
        <v>2697802.9373395159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2697802.9373395159</v>
      </c>
      <c r="J259" s="455">
        <f t="array" ref="J259">IFERROR(INDEX('Retirement Calculator'!J:J,MATCH('Isaac 401k'!N259,'Retirement Calculator'!A:A,0),0),0)</f>
        <v>6404.7404596389215</v>
      </c>
      <c r="K259" s="455">
        <f t="shared" ca="1" si="2"/>
        <v>11214.159153666153</v>
      </c>
      <c r="L259" s="455">
        <f t="shared" ca="1" si="3"/>
        <v>2702612.3560335431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2702612.3560335431</v>
      </c>
      <c r="J260" s="455">
        <f t="array" ref="J260">IFERROR(INDEX('Retirement Calculator'!J:J,MATCH('Isaac 401k'!N260,'Retirement Calculator'!A:A,0),0),0)</f>
        <v>6404.7404596389215</v>
      </c>
      <c r="K260" s="455">
        <f t="shared" ca="1" si="2"/>
        <v>11234.1983982246</v>
      </c>
      <c r="L260" s="455">
        <f t="shared" ca="1" si="3"/>
        <v>2707441.8139721286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2707441.8139721286</v>
      </c>
      <c r="J261" s="455">
        <f t="array" ref="J261">IFERROR(INDEX('Retirement Calculator'!J:J,MATCH('Isaac 401k'!N261,'Retirement Calculator'!A:A,0),0),0)</f>
        <v>6404.7404596389215</v>
      </c>
      <c r="K261" s="455">
        <f t="shared" ca="1" si="2"/>
        <v>11254.321139635373</v>
      </c>
      <c r="L261" s="455">
        <f t="shared" ca="1" si="3"/>
        <v>2712291.394652125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2712291.394652125</v>
      </c>
      <c r="J262" s="455">
        <f t="array" ref="J262">IFERROR(INDEX('Retirement Calculator'!J:J,MATCH('Isaac 401k'!N262,'Retirement Calculator'!A:A,0),0),0)</f>
        <v>6404.7404596389215</v>
      </c>
      <c r="K262" s="455">
        <f t="shared" ca="1" si="2"/>
        <v>11274.527725802025</v>
      </c>
      <c r="L262" s="455">
        <f t="shared" ca="1" si="3"/>
        <v>2717161.1819182876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2717161.1819182876</v>
      </c>
      <c r="J263" s="455">
        <f t="array" ref="J263">IFERROR(INDEX('Retirement Calculator'!J:J,MATCH('Isaac 401k'!N263,'Retirement Calculator'!A:A,0),0),0)</f>
        <v>6404.7404596389215</v>
      </c>
      <c r="K263" s="455">
        <f t="shared" ref="K263:K517" ca="1" si="27">IPMT(M263/12,1,12,-I263+J263,,0)</f>
        <v>11294.818506077701</v>
      </c>
      <c r="L263" s="455">
        <f t="shared" ref="L263:L517" ca="1" si="28">I263-J263+K263</f>
        <v>2722051.2599647264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2722051.2599647264</v>
      </c>
      <c r="J264" s="455">
        <f t="array" ref="J264">IFERROR(INDEX('Retirement Calculator'!J:J,MATCH('Isaac 401k'!N264,'Retirement Calculator'!A:A,0),0),0)</f>
        <v>6404.7404596389215</v>
      </c>
      <c r="K264" s="455">
        <f t="shared" ca="1" si="27"/>
        <v>11315.193831271197</v>
      </c>
      <c r="L264" s="455">
        <f t="shared" ca="1" si="28"/>
        <v>2726961.7133363583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2726961.7133363583</v>
      </c>
      <c r="J265" s="455">
        <f t="array" ref="J265">IFERROR(INDEX('Retirement Calculator'!J:J,MATCH('Isaac 401k'!N265,'Retirement Calculator'!A:A,0),0),0)</f>
        <v>6404.7404596389215</v>
      </c>
      <c r="K265" s="455">
        <f t="shared" ca="1" si="27"/>
        <v>11335.654053652997</v>
      </c>
      <c r="L265" s="455">
        <f t="shared" ca="1" si="28"/>
        <v>2731892.6269303723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2731892.6269303723</v>
      </c>
      <c r="J266" s="455">
        <f t="array" ref="J266">IFERROR(INDEX('Retirement Calculator'!J:J,MATCH('Isaac 401k'!N266,'Retirement Calculator'!A:A,0),0),0)</f>
        <v>6404.7404596389215</v>
      </c>
      <c r="K266" s="455">
        <f t="shared" ca="1" si="27"/>
        <v>11356.199526961389</v>
      </c>
      <c r="L266" s="455">
        <f t="shared" ca="1" si="28"/>
        <v>2736844.0859976946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2736844.0859976946</v>
      </c>
      <c r="J267" s="455">
        <f t="array" ref="J267">IFERROR(INDEX('Retirement Calculator'!J:J,MATCH('Isaac 401k'!N267,'Retirement Calculator'!A:A,0),0),0)</f>
        <v>6404.7404596389215</v>
      </c>
      <c r="K267" s="455">
        <f t="shared" ca="1" si="27"/>
        <v>11376.830606408565</v>
      </c>
      <c r="L267" s="455">
        <f t="shared" ca="1" si="28"/>
        <v>2741816.1761444639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2741816.1761444639</v>
      </c>
      <c r="J268" s="455">
        <f t="array" ref="J268">IFERROR(INDEX('Retirement Calculator'!J:J,MATCH('Isaac 401k'!N268,'Retirement Calculator'!A:A,0),0),0)</f>
        <v>6404.7404596389215</v>
      </c>
      <c r="K268" s="455">
        <f t="shared" ca="1" si="27"/>
        <v>11397.54764868677</v>
      </c>
      <c r="L268" s="455">
        <f t="shared" ca="1" si="28"/>
        <v>2746808.9833335117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2746808.9833335117</v>
      </c>
      <c r="J269" s="455">
        <f t="array" ref="J269">IFERROR(INDEX('Retirement Calculator'!J:J,MATCH('Isaac 401k'!N269,'Retirement Calculator'!A:A,0),0),0)</f>
        <v>6404.7404596389215</v>
      </c>
      <c r="K269" s="455">
        <f t="shared" ca="1" si="27"/>
        <v>11418.35101197447</v>
      </c>
      <c r="L269" s="455">
        <f t="shared" ca="1" si="28"/>
        <v>2751822.5938858469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2751822.5938858469</v>
      </c>
      <c r="J270" s="455">
        <f t="array" ref="J270">IFERROR(INDEX('Retirement Calculator'!J:J,MATCH('Isaac 401k'!N270,'Retirement Calculator'!A:A,0),0),0)</f>
        <v>6404.7404596389215</v>
      </c>
      <c r="K270" s="455">
        <f t="shared" ca="1" si="27"/>
        <v>11439.241055942532</v>
      </c>
      <c r="L270" s="455">
        <f t="shared" ca="1" si="28"/>
        <v>2756857.0944821504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2756857.0944821504</v>
      </c>
      <c r="J271" s="455">
        <f t="array" ref="J271">IFERROR(INDEX('Retirement Calculator'!J:J,MATCH('Isaac 401k'!N271,'Retirement Calculator'!A:A,0),0),0)</f>
        <v>6404.7404596389215</v>
      </c>
      <c r="K271" s="455">
        <f t="shared" ca="1" si="27"/>
        <v>11460.218141760464</v>
      </c>
      <c r="L271" s="455">
        <f t="shared" ca="1" si="28"/>
        <v>2761912.572164272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2761912.572164272</v>
      </c>
      <c r="J272" s="455">
        <f t="array" ref="J272">IFERROR(INDEX('Retirement Calculator'!J:J,MATCH('Isaac 401k'!N272,'Retirement Calculator'!A:A,0),0),0)</f>
        <v>6404.7404596389215</v>
      </c>
      <c r="K272" s="455">
        <f t="shared" ca="1" si="27"/>
        <v>11481.282632102637</v>
      </c>
      <c r="L272" s="455">
        <f t="shared" ca="1" si="28"/>
        <v>2766989.1143367356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2766989.1143367356</v>
      </c>
      <c r="J273" s="455">
        <f t="array" ref="J273">IFERROR(INDEX('Retirement Calculator'!J:J,MATCH('Isaac 401k'!N273,'Retirement Calculator'!A:A,0),0),0)</f>
        <v>6404.7404596389215</v>
      </c>
      <c r="K273" s="455">
        <f t="shared" ca="1" si="27"/>
        <v>11502.434891154568</v>
      </c>
      <c r="L273" s="455">
        <f t="shared" ca="1" si="28"/>
        <v>2772086.808768251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2772086.808768251</v>
      </c>
      <c r="J274" s="455">
        <f t="array" ref="J274">IFERROR(INDEX('Retirement Calculator'!J:J,MATCH('Isaac 401k'!N274,'Retirement Calculator'!A:A,0),0),0)</f>
        <v>6404.7404596389215</v>
      </c>
      <c r="K274" s="455">
        <f t="shared" ca="1" si="27"/>
        <v>11523.675284619216</v>
      </c>
      <c r="L274" s="455">
        <f t="shared" ca="1" si="28"/>
        <v>2777205.7435932313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2777205.7435932313</v>
      </c>
      <c r="J275" s="455">
        <f t="array" ref="J275">IFERROR(INDEX('Retirement Calculator'!J:J,MATCH('Isaac 401k'!N275,'Retirement Calculator'!A:A,0),0),0)</f>
        <v>6404.7404596389215</v>
      </c>
      <c r="K275" s="455">
        <f t="shared" ca="1" si="27"/>
        <v>11545.004179723301</v>
      </c>
      <c r="L275" s="455">
        <f t="shared" ca="1" si="28"/>
        <v>2782346.0073133153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2782346.0073133153</v>
      </c>
      <c r="J276" s="455">
        <f t="array" ref="J276">IFERROR(INDEX('Retirement Calculator'!J:J,MATCH('Isaac 401k'!N276,'Retirement Calculator'!A:A,0),0),0)</f>
        <v>6404.7404596389215</v>
      </c>
      <c r="K276" s="455">
        <f t="shared" ca="1" si="27"/>
        <v>11566.42194522365</v>
      </c>
      <c r="L276" s="455">
        <f t="shared" ca="1" si="28"/>
        <v>2787507.6887988998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2787507.6887988998</v>
      </c>
      <c r="J277" s="455">
        <f t="array" ref="J277">IFERROR(INDEX('Retirement Calculator'!J:J,MATCH('Isaac 401k'!N277,'Retirement Calculator'!A:A,0),0),0)</f>
        <v>6404.7404596389215</v>
      </c>
      <c r="K277" s="455">
        <f t="shared" ca="1" si="27"/>
        <v>11587.928951413585</v>
      </c>
      <c r="L277" s="455">
        <f t="shared" ca="1" si="28"/>
        <v>2792690.877290674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2792690.877290674</v>
      </c>
      <c r="J278" s="455">
        <f t="array" ref="J278">IFERROR(INDEX('Retirement Calculator'!J:J,MATCH('Isaac 401k'!N278,'Retirement Calculator'!A:A,0),0),0)</f>
        <v>6404.7404596389215</v>
      </c>
      <c r="K278" s="455">
        <f t="shared" ca="1" si="27"/>
        <v>11609.525570129312</v>
      </c>
      <c r="L278" s="455">
        <f t="shared" ca="1" si="28"/>
        <v>2797895.6624011644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2797895.6624011644</v>
      </c>
      <c r="J279" s="455">
        <f t="array" ref="J279">IFERROR(INDEX('Retirement Calculator'!J:J,MATCH('Isaac 401k'!N279,'Retirement Calculator'!A:A,0),0),0)</f>
        <v>6404.7404596389215</v>
      </c>
      <c r="K279" s="455">
        <f t="shared" ca="1" si="27"/>
        <v>11631.212174756356</v>
      </c>
      <c r="L279" s="455">
        <f t="shared" ca="1" si="28"/>
        <v>2803122.1341162818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2803122.1341162818</v>
      </c>
      <c r="J280" s="455">
        <f t="array" ref="J280">IFERROR(INDEX('Retirement Calculator'!J:J,MATCH('Isaac 401k'!N280,'Retirement Calculator'!A:A,0),0),0)</f>
        <v>6404.7404596389215</v>
      </c>
      <c r="K280" s="455">
        <f t="shared" ca="1" si="27"/>
        <v>11652.989140236012</v>
      </c>
      <c r="L280" s="455">
        <f t="shared" ca="1" si="28"/>
        <v>2808370.3827968785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2808370.3827968785</v>
      </c>
      <c r="J281" s="455">
        <f t="array" ref="J281">IFERROR(INDEX('Retirement Calculator'!J:J,MATCH('Isaac 401k'!N281,'Retirement Calculator'!A:A,0),0),0)</f>
        <v>6404.7404596389215</v>
      </c>
      <c r="K281" s="455">
        <f t="shared" ca="1" si="27"/>
        <v>11674.85684307183</v>
      </c>
      <c r="L281" s="455">
        <f t="shared" ca="1" si="28"/>
        <v>2813640.4991803113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2813640.4991803113</v>
      </c>
      <c r="J282" s="455">
        <f t="array" ref="J282">IFERROR(INDEX('Retirement Calculator'!J:J,MATCH('Isaac 401k'!N282,'Retirement Calculator'!A:A,0),0),0)</f>
        <v>6404.7404596389215</v>
      </c>
      <c r="K282" s="455">
        <f t="shared" ca="1" si="27"/>
        <v>11696.815661336133</v>
      </c>
      <c r="L282" s="455">
        <f t="shared" ca="1" si="28"/>
        <v>2818932.5743820085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2818932.5743820085</v>
      </c>
      <c r="J283" s="455">
        <f t="array" ref="J283">IFERROR(INDEX('Retirement Calculator'!J:J,MATCH('Isaac 401k'!N283,'Retirement Calculator'!A:A,0),0),0)</f>
        <v>6404.7404596389215</v>
      </c>
      <c r="K283" s="455">
        <f t="shared" ca="1" si="27"/>
        <v>11718.865974676539</v>
      </c>
      <c r="L283" s="455">
        <f t="shared" ca="1" si="28"/>
        <v>2824246.6998970457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2824246.6998970457</v>
      </c>
      <c r="J284" s="455">
        <f t="array" ref="J284">IFERROR(INDEX('Retirement Calculator'!J:J,MATCH('Isaac 401k'!N284,'Retirement Calculator'!A:A,0),0),0)</f>
        <v>6404.7404596389215</v>
      </c>
      <c r="K284" s="455">
        <f t="shared" ca="1" si="27"/>
        <v>11741.008164322528</v>
      </c>
      <c r="L284" s="455">
        <f t="shared" ca="1" si="28"/>
        <v>2829582.9676017291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2829582.9676017291</v>
      </c>
      <c r="J285" s="455">
        <f t="array" ref="J285">IFERROR(INDEX('Retirement Calculator'!J:J,MATCH('Isaac 401k'!N285,'Retirement Calculator'!A:A,0),0),0)</f>
        <v>6404.7404596389215</v>
      </c>
      <c r="K285" s="455">
        <f t="shared" ca="1" si="27"/>
        <v>11763.242613092041</v>
      </c>
      <c r="L285" s="455">
        <f t="shared" ca="1" si="28"/>
        <v>2834941.469755182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2834941.469755182</v>
      </c>
      <c r="J286" s="455">
        <f t="array" ref="J286">IFERROR(INDEX('Retirement Calculator'!J:J,MATCH('Isaac 401k'!N286,'Retirement Calculator'!A:A,0),0),0)</f>
        <v>6404.7404596389215</v>
      </c>
      <c r="K286" s="455">
        <f t="shared" ca="1" si="27"/>
        <v>11785.569705398095</v>
      </c>
      <c r="L286" s="455">
        <f t="shared" ca="1" si="28"/>
        <v>2840322.2990009412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2840322.2990009412</v>
      </c>
      <c r="J287" s="455">
        <f t="array" ref="J287">IFERROR(INDEX('Retirement Calculator'!J:J,MATCH('Isaac 401k'!N287,'Retirement Calculator'!A:A,0),0),0)</f>
        <v>6404.7404596389215</v>
      </c>
      <c r="K287" s="455">
        <f t="shared" ca="1" si="27"/>
        <v>11807.989827255426</v>
      </c>
      <c r="L287" s="455">
        <f t="shared" ca="1" si="28"/>
        <v>2845725.5483685574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2845725.5483685574</v>
      </c>
      <c r="J288" s="455">
        <f t="array" ref="J288">IFERROR(INDEX('Retirement Calculator'!J:J,MATCH('Isaac 401k'!N288,'Retirement Calculator'!A:A,0),0),0)</f>
        <v>6404.7404596389215</v>
      </c>
      <c r="K288" s="455">
        <f t="shared" ca="1" si="27"/>
        <v>11830.503366287159</v>
      </c>
      <c r="L288" s="455">
        <f t="shared" ca="1" si="28"/>
        <v>2851151.3112752056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2851151.3112752056</v>
      </c>
      <c r="J289" s="455">
        <f t="array" ref="J289">IFERROR(INDEX('Retirement Calculator'!J:J,MATCH('Isaac 401k'!N289,'Retirement Calculator'!A:A,0),0),0)</f>
        <v>6404.7404596389215</v>
      </c>
      <c r="K289" s="455">
        <f t="shared" ca="1" si="27"/>
        <v>11853.110711731526</v>
      </c>
      <c r="L289" s="455">
        <f t="shared" ca="1" si="28"/>
        <v>2856599.6815272979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2856599.6815272979</v>
      </c>
      <c r="J290" s="455">
        <f t="array" ref="J290">IFERROR(INDEX('Retirement Calculator'!J:J,MATCH('Isaac 401k'!N290,'Retirement Calculator'!A:A,0),0),0)</f>
        <v>6404.7404596389215</v>
      </c>
      <c r="K290" s="455">
        <f t="shared" ca="1" si="27"/>
        <v>11875.812254448578</v>
      </c>
      <c r="L290" s="455">
        <f t="shared" ca="1" si="28"/>
        <v>2862070.7533221073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2862070.7533221073</v>
      </c>
      <c r="J291" s="455">
        <f t="array" ref="J291">IFERROR(INDEX('Retirement Calculator'!J:J,MATCH('Isaac 401k'!N291,'Retirement Calculator'!A:A,0),0),0)</f>
        <v>6404.7404596389215</v>
      </c>
      <c r="K291" s="455">
        <f t="shared" ca="1" si="27"/>
        <v>11898.60838692695</v>
      </c>
      <c r="L291" s="455">
        <f t="shared" ca="1" si="28"/>
        <v>2867564.621249395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2867564.621249395</v>
      </c>
      <c r="J292" s="455">
        <f t="array" ref="J292">IFERROR(INDEX('Retirement Calculator'!J:J,MATCH('Isaac 401k'!N292,'Retirement Calculator'!A:A,0),0),0)</f>
        <v>6404.7404596389215</v>
      </c>
      <c r="K292" s="455">
        <f t="shared" ca="1" si="27"/>
        <v>11921.49950329065</v>
      </c>
      <c r="L292" s="455">
        <f t="shared" ca="1" si="28"/>
        <v>2873081.3802930466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2873081.3802930466</v>
      </c>
      <c r="J293" s="455">
        <f t="array" ref="J293">IFERROR(INDEX('Retirement Calculator'!J:J,MATCH('Isaac 401k'!N293,'Retirement Calculator'!A:A,0),0),0)</f>
        <v>6404.7404596389215</v>
      </c>
      <c r="K293" s="455">
        <f t="shared" ca="1" si="27"/>
        <v>11944.485999305864</v>
      </c>
      <c r="L293" s="455">
        <f t="shared" ca="1" si="28"/>
        <v>2878621.1258327132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2878621.1258327132</v>
      </c>
      <c r="J294" s="455">
        <f t="array" ref="J294">IFERROR(INDEX('Retirement Calculator'!J:J,MATCH('Isaac 401k'!N294,'Retirement Calculator'!A:A,0),0),0)</f>
        <v>6404.7404596389215</v>
      </c>
      <c r="K294" s="455">
        <f t="shared" ca="1" si="27"/>
        <v>11967.568272387809</v>
      </c>
      <c r="L294" s="455">
        <f t="shared" ca="1" si="28"/>
        <v>2884183.9536454617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2884183.9536454617</v>
      </c>
      <c r="J295" s="455">
        <f t="array" ref="J295">IFERROR(INDEX('Retirement Calculator'!J:J,MATCH('Isaac 401k'!N295,'Retirement Calculator'!A:A,0),0),0)</f>
        <v>6404.7404596389215</v>
      </c>
      <c r="K295" s="455">
        <f t="shared" ca="1" si="27"/>
        <v>11990.746721607595</v>
      </c>
      <c r="L295" s="455">
        <f t="shared" ca="1" si="28"/>
        <v>2889769.9599074302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2889769.9599074302</v>
      </c>
      <c r="J296" s="455">
        <f t="array" ref="J296">IFERROR(INDEX('Retirement Calculator'!J:J,MATCH('Isaac 401k'!N296,'Retirement Calculator'!A:A,0),0),0)</f>
        <v>6404.7404596389215</v>
      </c>
      <c r="K296" s="455">
        <f t="shared" ca="1" si="27"/>
        <v>12014.021747699129</v>
      </c>
      <c r="L296" s="455">
        <f t="shared" ca="1" si="28"/>
        <v>2895379.2411954901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2895379.2411954901</v>
      </c>
      <c r="J297" s="455">
        <f t="array" ref="J297">IFERROR(INDEX('Retirement Calculator'!J:J,MATCH('Isaac 401k'!N297,'Retirement Calculator'!A:A,0),0),0)</f>
        <v>6404.7404596389215</v>
      </c>
      <c r="K297" s="455">
        <f t="shared" ca="1" si="27"/>
        <v>12037.393753066046</v>
      </c>
      <c r="L297" s="455">
        <f t="shared" ca="1" si="28"/>
        <v>2901011.8944889172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2901011.8944889172</v>
      </c>
      <c r="J298" s="455">
        <f t="array" ref="J298">IFERROR(INDEX('Retirement Calculator'!J:J,MATCH('Isaac 401k'!N298,'Retirement Calculator'!A:A,0),0),0)</f>
        <v>6404.7404596389215</v>
      </c>
      <c r="K298" s="455">
        <f t="shared" ca="1" si="27"/>
        <v>12060.863141788659</v>
      </c>
      <c r="L298" s="455">
        <f t="shared" ca="1" si="28"/>
        <v>2906668.0171710667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2906668.0171710667</v>
      </c>
      <c r="J299" s="455">
        <f t="array" ref="J299">IFERROR(INDEX('Retirement Calculator'!J:J,MATCH('Isaac 401k'!N299,'Retirement Calculator'!A:A,0),0),0)</f>
        <v>6404.7404596389215</v>
      </c>
      <c r="K299" s="455">
        <f t="shared" ca="1" si="27"/>
        <v>12084.430319630948</v>
      </c>
      <c r="L299" s="455">
        <f t="shared" ca="1" si="28"/>
        <v>2912347.7070310586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2912347.7070310586</v>
      </c>
      <c r="J300" s="455">
        <f t="array" ref="J300">IFERROR(INDEX('Retirement Calculator'!J:J,MATCH('Isaac 401k'!N300,'Retirement Calculator'!A:A,0),0),0)</f>
        <v>6404.7404596389215</v>
      </c>
      <c r="K300" s="455">
        <f t="shared" ca="1" si="27"/>
        <v>12108.095694047581</v>
      </c>
      <c r="L300" s="455">
        <f t="shared" ca="1" si="28"/>
        <v>2918051.0622654669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2918051.0622654669</v>
      </c>
      <c r="J301" s="455">
        <f t="array" ref="J301">IFERROR(INDEX('Retirement Calculator'!J:J,MATCH('Isaac 401k'!N301,'Retirement Calculator'!A:A,0),0),0)</f>
        <v>6404.7404596389215</v>
      </c>
      <c r="K301" s="455">
        <f t="shared" ca="1" si="27"/>
        <v>12131.85967419095</v>
      </c>
      <c r="L301" s="455">
        <f t="shared" ca="1" si="28"/>
        <v>2923778.1814800189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2923778.1814800189</v>
      </c>
      <c r="J302" s="455">
        <f t="array" ref="J302">IFERROR(INDEX('Retirement Calculator'!J:J,MATCH('Isaac 401k'!N302,'Retirement Calculator'!A:A,0),0),0)</f>
        <v>6404.7404596389215</v>
      </c>
      <c r="K302" s="455">
        <f t="shared" ca="1" si="27"/>
        <v>12155.722670918249</v>
      </c>
      <c r="L302" s="455">
        <f t="shared" ca="1" si="28"/>
        <v>2929529.1636912981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2929529.1636912981</v>
      </c>
      <c r="J303" s="455">
        <f t="array" ref="J303">IFERROR(INDEX('Retirement Calculator'!J:J,MATCH('Isaac 401k'!N303,'Retirement Calculator'!A:A,0),0),0)</f>
        <v>6404.7404596389215</v>
      </c>
      <c r="K303" s="455">
        <f t="shared" ca="1" si="27"/>
        <v>12179.685096798579</v>
      </c>
      <c r="L303" s="455">
        <f t="shared" ca="1" si="28"/>
        <v>2935304.1083284575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2935304.1083284575</v>
      </c>
      <c r="J304" s="455">
        <f t="array" ref="J304">IFERROR(INDEX('Retirement Calculator'!J:J,MATCH('Isaac 401k'!N304,'Retirement Calculator'!A:A,0),0),0)</f>
        <v>6404.7404596389215</v>
      </c>
      <c r="K304" s="455">
        <f t="shared" ca="1" si="27"/>
        <v>12203.747366120077</v>
      </c>
      <c r="L304" s="455">
        <f t="shared" ca="1" si="28"/>
        <v>2941103.1152349385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2941103.1152349385</v>
      </c>
      <c r="J305" s="455">
        <f t="array" ref="J305">IFERROR(INDEX('Retirement Calculator'!J:J,MATCH('Isaac 401k'!N305,'Retirement Calculator'!A:A,0),0),0)</f>
        <v>6404.7404596389215</v>
      </c>
      <c r="K305" s="455">
        <f t="shared" ca="1" si="27"/>
        <v>12227.90989489708</v>
      </c>
      <c r="L305" s="455">
        <f t="shared" ca="1" si="28"/>
        <v>2946926.2846701965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2946926.2846701965</v>
      </c>
      <c r="J306" s="455">
        <f t="array" ref="J306">IFERROR(INDEX('Retirement Calculator'!J:J,MATCH('Isaac 401k'!N306,'Retirement Calculator'!A:A,0),0),0)</f>
        <v>6404.7404596389215</v>
      </c>
      <c r="K306" s="455">
        <f t="shared" ca="1" si="27"/>
        <v>12252.173100877322</v>
      </c>
      <c r="L306" s="455">
        <f t="shared" ca="1" si="28"/>
        <v>2952773.7173114349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2952773.7173114349</v>
      </c>
      <c r="J307" s="455">
        <f t="array" ref="J307">IFERROR(INDEX('Retirement Calculator'!J:J,MATCH('Isaac 401k'!N307,'Retirement Calculator'!A:A,0),0),0)</f>
        <v>6404.7404596389215</v>
      </c>
      <c r="K307" s="455">
        <f t="shared" ca="1" si="27"/>
        <v>12276.53740354915</v>
      </c>
      <c r="L307" s="455">
        <f t="shared" ca="1" si="28"/>
        <v>2958645.5142553449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2958645.5142553449</v>
      </c>
      <c r="J308" s="455">
        <f t="array" ref="J308">IFERROR(INDEX('Retirement Calculator'!J:J,MATCH('Isaac 401k'!N308,'Retirement Calculator'!A:A,0),0),0)</f>
        <v>6404.7404596389215</v>
      </c>
      <c r="K308" s="455">
        <f t="shared" ca="1" si="27"/>
        <v>12301.003224148773</v>
      </c>
      <c r="L308" s="455">
        <f t="shared" ca="1" si="28"/>
        <v>2964541.7770198546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2964541.7770198546</v>
      </c>
      <c r="J309" s="455">
        <f t="array" ref="J309">IFERROR(INDEX('Retirement Calculator'!J:J,MATCH('Isaac 401k'!N309,'Retirement Calculator'!A:A,0),0),0)</f>
        <v>6404.7404596389215</v>
      </c>
      <c r="K309" s="455">
        <f t="shared" ca="1" si="27"/>
        <v>12325.570985667564</v>
      </c>
      <c r="L309" s="455">
        <f t="shared" ca="1" si="28"/>
        <v>2970462.6075458829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2970462.6075458829</v>
      </c>
      <c r="J310" s="455">
        <f t="array" ref="J310">IFERROR(INDEX('Retirement Calculator'!J:J,MATCH('Isaac 401k'!N310,'Retirement Calculator'!A:A,0),0),0)</f>
        <v>6404.7404596389215</v>
      </c>
      <c r="K310" s="455">
        <f t="shared" ca="1" si="27"/>
        <v>12350.241112859349</v>
      </c>
      <c r="L310" s="455">
        <f t="shared" ca="1" si="28"/>
        <v>2976408.1081991033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2976408.1081991033</v>
      </c>
      <c r="J311" s="455">
        <f t="array" ref="J311">IFERROR(INDEX('Retirement Calculator'!J:J,MATCH('Isaac 401k'!N311,'Retirement Calculator'!A:A,0),0),0)</f>
        <v>6404.7404596389215</v>
      </c>
      <c r="K311" s="455">
        <f t="shared" ca="1" si="27"/>
        <v>12375.014032247767</v>
      </c>
      <c r="L311" s="455">
        <f t="shared" ca="1" si="28"/>
        <v>2982378.3817717121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2982378.3817717121</v>
      </c>
      <c r="J312" s="455">
        <f t="array" ref="J312">IFERROR(INDEX('Retirement Calculator'!J:J,MATCH('Isaac 401k'!N312,'Retirement Calculator'!A:A,0),0),0)</f>
        <v>6404.7404596389215</v>
      </c>
      <c r="K312" s="455">
        <f t="shared" ca="1" si="27"/>
        <v>12399.890172133637</v>
      </c>
      <c r="L312" s="455">
        <f t="shared" ca="1" si="28"/>
        <v>2988373.5314842067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2988373.5314842067</v>
      </c>
      <c r="J313" s="455">
        <f t="array" ref="J313">IFERROR(INDEX('Retirement Calculator'!J:J,MATCH('Isaac 401k'!N313,'Retirement Calculator'!A:A,0),0),0)</f>
        <v>6404.7404596389215</v>
      </c>
      <c r="K313" s="455">
        <f t="shared" ca="1" si="27"/>
        <v>12424.869962602364</v>
      </c>
      <c r="L313" s="455">
        <f t="shared" ca="1" si="28"/>
        <v>2994393.6609871699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2994393.6609871699</v>
      </c>
      <c r="J314" s="455">
        <f t="array" ref="J314">IFERROR(INDEX('Retirement Calculator'!J:J,MATCH('Isaac 401k'!N314,'Retirement Calculator'!A:A,0),0),0)</f>
        <v>6404.7404596389215</v>
      </c>
      <c r="K314" s="455">
        <f t="shared" ca="1" si="27"/>
        <v>12449.953835531378</v>
      </c>
      <c r="L314" s="455">
        <f t="shared" ca="1" si="28"/>
        <v>3000438.8743630624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3000438.8743630624</v>
      </c>
      <c r="J315" s="455">
        <f t="array" ref="J315">IFERROR(INDEX('Retirement Calculator'!J:J,MATCH('Isaac 401k'!N315,'Retirement Calculator'!A:A,0),0),0)</f>
        <v>6404.7404596389215</v>
      </c>
      <c r="K315" s="455">
        <f t="shared" ca="1" si="27"/>
        <v>12475.142224597597</v>
      </c>
      <c r="L315" s="455">
        <f t="shared" ca="1" si="28"/>
        <v>3006509.2761280211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3006509.2761280211</v>
      </c>
      <c r="J316" s="455">
        <f t="array" ref="J316">IFERROR(INDEX('Retirement Calculator'!J:J,MATCH('Isaac 401k'!N316,'Retirement Calculator'!A:A,0),0),0)</f>
        <v>6404.7404596389215</v>
      </c>
      <c r="K316" s="455">
        <f t="shared" ca="1" si="27"/>
        <v>12500.435565284924</v>
      </c>
      <c r="L316" s="455">
        <f t="shared" ca="1" si="28"/>
        <v>3012604.9712336669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3012604.9712336669</v>
      </c>
      <c r="J317" s="455">
        <f t="array" ref="J317">IFERROR(INDEX('Retirement Calculator'!J:J,MATCH('Isaac 401k'!N317,'Retirement Calculator'!A:A,0),0),0)</f>
        <v>6404.7404596389215</v>
      </c>
      <c r="K317" s="455">
        <f t="shared" ca="1" si="27"/>
        <v>12525.834294891782</v>
      </c>
      <c r="L317" s="455">
        <f t="shared" ca="1" si="28"/>
        <v>3018726.0650689197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3018726.0650689197</v>
      </c>
      <c r="J318" s="455">
        <f t="array" ref="J318">IFERROR(INDEX('Retirement Calculator'!J:J,MATCH('Isaac 401k'!N318,'Retirement Calculator'!A:A,0),0),0)</f>
        <v>6404.7404596389215</v>
      </c>
      <c r="K318" s="455">
        <f t="shared" ca="1" si="27"/>
        <v>12551.338852538669</v>
      </c>
      <c r="L318" s="455">
        <f t="shared" ca="1" si="28"/>
        <v>3024872.6634618193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3024872.6634618193</v>
      </c>
      <c r="J319" s="455">
        <f t="array" ref="J319">IFERROR(INDEX('Retirement Calculator'!J:J,MATCH('Isaac 401k'!N319,'Retirement Calculator'!A:A,0),0),0)</f>
        <v>6404.7404596389215</v>
      </c>
      <c r="K319" s="455">
        <f t="shared" ca="1" si="27"/>
        <v>12576.94967917575</v>
      </c>
      <c r="L319" s="455">
        <f t="shared" ca="1" si="28"/>
        <v>3031044.872681356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3031044.872681356</v>
      </c>
      <c r="J320" s="455">
        <f t="array" ref="J320">IFERROR(INDEX('Retirement Calculator'!J:J,MATCH('Isaac 401k'!N320,'Retirement Calculator'!A:A,0),0),0)</f>
        <v>6404.7404596389215</v>
      </c>
      <c r="K320" s="455">
        <f t="shared" ca="1" si="27"/>
        <v>12602.667217590488</v>
      </c>
      <c r="L320" s="455">
        <f t="shared" ca="1" si="28"/>
        <v>3037242.7994393073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3037242.7994393073</v>
      </c>
      <c r="J321" s="455">
        <f t="array" ref="J321">IFERROR(INDEX('Retirement Calculator'!J:J,MATCH('Isaac 401k'!N321,'Retirement Calculator'!A:A,0),0),0)</f>
        <v>6404.7404596389215</v>
      </c>
      <c r="K321" s="455">
        <f t="shared" ca="1" si="27"/>
        <v>12628.491912415284</v>
      </c>
      <c r="L321" s="455">
        <f t="shared" ca="1" si="28"/>
        <v>3043466.5508920834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3043466.5508920834</v>
      </c>
      <c r="J322" s="455">
        <f t="array" ref="J322">IFERROR(INDEX('Retirement Calculator'!J:J,MATCH('Isaac 401k'!N322,'Retirement Calculator'!A:A,0),0),0)</f>
        <v>6404.7404596389215</v>
      </c>
      <c r="K322" s="455">
        <f t="shared" ca="1" si="27"/>
        <v>12654.424210135185</v>
      </c>
      <c r="L322" s="455">
        <f t="shared" ca="1" si="28"/>
        <v>3049716.2346425797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3049716.2346425797</v>
      </c>
      <c r="J323" s="455">
        <f t="array" ref="J323">IFERROR(INDEX('Retirement Calculator'!J:J,MATCH('Isaac 401k'!N323,'Retirement Calculator'!A:A,0),0),0)</f>
        <v>6404.7404596389215</v>
      </c>
      <c r="K323" s="455">
        <f t="shared" ca="1" si="27"/>
        <v>12680.464559095586</v>
      </c>
      <c r="L323" s="455">
        <f t="shared" ca="1" si="28"/>
        <v>3055991.958742036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3055991.958742036</v>
      </c>
      <c r="J324" s="455">
        <f t="array" ref="J324">IFERROR(INDEX('Retirement Calculator'!J:J,MATCH('Isaac 401k'!N324,'Retirement Calculator'!A:A,0),0),0)</f>
        <v>6404.7404596389215</v>
      </c>
      <c r="K324" s="455">
        <f t="shared" ca="1" si="27"/>
        <v>12706.613409509988</v>
      </c>
      <c r="L324" s="455">
        <f t="shared" ca="1" si="28"/>
        <v>3062293.8316919068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3062293.8316919068</v>
      </c>
      <c r="J325" s="455">
        <f t="array" ref="J325">IFERROR(INDEX('Retirement Calculator'!J:J,MATCH('Isaac 401k'!N325,'Retirement Calculator'!A:A,0),0),0)</f>
        <v>6404.7404596389215</v>
      </c>
      <c r="K325" s="455">
        <f t="shared" ca="1" si="27"/>
        <v>12732.871213467783</v>
      </c>
      <c r="L325" s="455">
        <f t="shared" ca="1" si="28"/>
        <v>3068621.9624457355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3068621.9624457355</v>
      </c>
      <c r="J326" s="455">
        <f t="array" ref="J326">IFERROR(INDEX('Retirement Calculator'!J:J,MATCH('Isaac 401k'!N326,'Retirement Calculator'!A:A,0),0),0)</f>
        <v>6404.7404596389215</v>
      </c>
      <c r="K326" s="455">
        <f t="shared" ca="1" si="27"/>
        <v>12759.238424942068</v>
      </c>
      <c r="L326" s="455">
        <f t="shared" ca="1" si="28"/>
        <v>3074976.4604110382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3074976.4604110382</v>
      </c>
      <c r="J327" s="455">
        <f t="array" ref="J327">IFERROR(INDEX('Retirement Calculator'!J:J,MATCH('Isaac 401k'!N327,'Retirement Calculator'!A:A,0),0),0)</f>
        <v>6404.7404596389215</v>
      </c>
      <c r="K327" s="455">
        <f t="shared" ca="1" si="27"/>
        <v>12785.715499797496</v>
      </c>
      <c r="L327" s="455">
        <f t="shared" ca="1" si="28"/>
        <v>3081357.4354511965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3081357.4354511965</v>
      </c>
      <c r="J328" s="455">
        <f t="array" ref="J328">IFERROR(INDEX('Retirement Calculator'!J:J,MATCH('Isaac 401k'!N328,'Retirement Calculator'!A:A,0),0),0)</f>
        <v>6404.7404596389215</v>
      </c>
      <c r="K328" s="455">
        <f t="shared" ca="1" si="27"/>
        <v>12812.302895798155</v>
      </c>
      <c r="L328" s="455">
        <f t="shared" ca="1" si="28"/>
        <v>3087764.9978873557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3087764.9978873557</v>
      </c>
      <c r="J329" s="455">
        <f t="array" ref="J329">IFERROR(INDEX('Retirement Calculator'!J:J,MATCH('Isaac 401k'!N329,'Retirement Calculator'!A:A,0),0),0)</f>
        <v>6404.7404596389215</v>
      </c>
      <c r="K329" s="455">
        <f t="shared" ca="1" si="27"/>
        <v>12839.001072615485</v>
      </c>
      <c r="L329" s="455">
        <f t="shared" ca="1" si="28"/>
        <v>3094199.258500332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3094199.258500332</v>
      </c>
      <c r="J330" s="455">
        <f t="array" ref="J330">IFERROR(INDEX('Retirement Calculator'!J:J,MATCH('Isaac 401k'!N330,'Retirement Calculator'!A:A,0),0),0)</f>
        <v>6404.7404596389215</v>
      </c>
      <c r="K330" s="455">
        <f t="shared" ca="1" si="27"/>
        <v>12865.810491836221</v>
      </c>
      <c r="L330" s="455">
        <f t="shared" ca="1" si="28"/>
        <v>3100660.3285325291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3100660.3285325291</v>
      </c>
      <c r="J331" s="455">
        <f t="array" ref="J331">IFERROR(INDEX('Retirement Calculator'!J:J,MATCH('Isaac 401k'!N331,'Retirement Calculator'!A:A,0),0),0)</f>
        <v>6404.7404596389215</v>
      </c>
      <c r="K331" s="455">
        <f t="shared" ca="1" si="27"/>
        <v>12892.731616970375</v>
      </c>
      <c r="L331" s="455">
        <f t="shared" ca="1" si="28"/>
        <v>3107148.3196898601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3107148.3196898601</v>
      </c>
      <c r="J332" s="455">
        <f t="array" ref="J332">IFERROR(INDEX('Retirement Calculator'!J:J,MATCH('Isaac 401k'!N332,'Retirement Calculator'!A:A,0),0),0)</f>
        <v>6404.7404596389215</v>
      </c>
      <c r="K332" s="455">
        <f t="shared" ca="1" si="27"/>
        <v>12919.764913459254</v>
      </c>
      <c r="L332" s="455">
        <f t="shared" ca="1" si="28"/>
        <v>3113663.3441436803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3113663.3441436803</v>
      </c>
      <c r="J333" s="455">
        <f t="array" ref="J333">IFERROR(INDEX('Retirement Calculator'!J:J,MATCH('Isaac 401k'!N333,'Retirement Calculator'!A:A,0),0),0)</f>
        <v>6404.7404596389215</v>
      </c>
      <c r="K333" s="455">
        <f t="shared" ca="1" si="27"/>
        <v>12946.910848683505</v>
      </c>
      <c r="L333" s="455">
        <f t="shared" ca="1" si="28"/>
        <v>3120205.5145327249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3120205.5145327249</v>
      </c>
      <c r="J334" s="455">
        <f t="array" ref="J334">IFERROR(INDEX('Retirement Calculator'!J:J,MATCH('Isaac 401k'!N334,'Retirement Calculator'!A:A,0),0),0)</f>
        <v>6404.7404596389215</v>
      </c>
      <c r="K334" s="455">
        <f t="shared" ca="1" si="27"/>
        <v>12974.169891971191</v>
      </c>
      <c r="L334" s="455">
        <f t="shared" ca="1" si="28"/>
        <v>3126774.9439650569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3126774.9439650569</v>
      </c>
      <c r="J335" s="455">
        <f t="array" ref="J335">IFERROR(INDEX('Retirement Calculator'!J:J,MATCH('Isaac 401k'!N335,'Retirement Calculator'!A:A,0),0),0)</f>
        <v>6404.7404596389215</v>
      </c>
      <c r="K335" s="455">
        <f t="shared" ca="1" si="27"/>
        <v>13001.542514605908</v>
      </c>
      <c r="L335" s="455">
        <f t="shared" ca="1" si="28"/>
        <v>3133371.7460200237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3133371.7460200237</v>
      </c>
      <c r="J336" s="455">
        <f t="array" ref="J336">IFERROR(INDEX('Retirement Calculator'!J:J,MATCH('Isaac 401k'!N336,'Retirement Calculator'!A:A,0),0),0)</f>
        <v>6404.7404596389215</v>
      </c>
      <c r="K336" s="455">
        <f t="shared" ca="1" si="27"/>
        <v>13029.029189834935</v>
      </c>
      <c r="L336" s="455">
        <f t="shared" ca="1" si="28"/>
        <v>3139996.0347502194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3139996.0347502194</v>
      </c>
      <c r="J337" s="455">
        <f t="array" ref="J337">IFERROR(INDEX('Retirement Calculator'!J:J,MATCH('Isaac 401k'!N337,'Retirement Calculator'!A:A,0),0),0)</f>
        <v>6404.7404596389215</v>
      </c>
      <c r="K337" s="455">
        <f t="shared" ca="1" si="27"/>
        <v>13056.630392877418</v>
      </c>
      <c r="L337" s="455">
        <f t="shared" ca="1" si="28"/>
        <v>3146647.9246834577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3146647.9246834577</v>
      </c>
      <c r="J338" s="455">
        <f t="array" ref="J338">IFERROR(INDEX('Retirement Calculator'!J:J,MATCH('Isaac 401k'!N338,'Retirement Calculator'!A:A,0),0),0)</f>
        <v>6404.7404596389215</v>
      </c>
      <c r="K338" s="455">
        <f t="shared" ca="1" si="27"/>
        <v>13084.346600932577</v>
      </c>
      <c r="L338" s="455">
        <f t="shared" ca="1" si="28"/>
        <v>3153327.5308247511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3153327.5308247511</v>
      </c>
      <c r="J339" s="455">
        <f t="array" ref="J339">IFERROR(INDEX('Retirement Calculator'!J:J,MATCH('Isaac 401k'!N339,'Retirement Calculator'!A:A,0),0),0)</f>
        <v>6404.7404596389215</v>
      </c>
      <c r="K339" s="455">
        <f t="shared" ca="1" si="27"/>
        <v>13112.178293187966</v>
      </c>
      <c r="L339" s="455">
        <f t="shared" ca="1" si="28"/>
        <v>3160034.9686583001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3160034.9686583001</v>
      </c>
      <c r="J340" s="455">
        <f t="array" ref="J340">IFERROR(INDEX('Retirement Calculator'!J:J,MATCH('Isaac 401k'!N340,'Retirement Calculator'!A:A,0),0),0)</f>
        <v>6404.7404596389215</v>
      </c>
      <c r="K340" s="455">
        <f t="shared" ca="1" si="27"/>
        <v>13140.125950827754</v>
      </c>
      <c r="L340" s="455">
        <f t="shared" ca="1" si="28"/>
        <v>3166770.3541494887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3166770.3541494887</v>
      </c>
      <c r="J341" s="455">
        <f t="array" ref="J341">IFERROR(INDEX('Retirement Calculator'!J:J,MATCH('Isaac 401k'!N341,'Retirement Calculator'!A:A,0),0),0)</f>
        <v>6404.7404596389215</v>
      </c>
      <c r="K341" s="455">
        <f t="shared" ca="1" si="27"/>
        <v>13168.19005704104</v>
      </c>
      <c r="L341" s="455">
        <f t="shared" ca="1" si="28"/>
        <v>3173533.8037468907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3173533.8037468907</v>
      </c>
      <c r="J342" s="455">
        <f t="array" ref="J342">IFERROR(INDEX('Retirement Calculator'!J:J,MATCH('Isaac 401k'!N342,'Retirement Calculator'!A:A,0),0),0)</f>
        <v>6404.7404596389215</v>
      </c>
      <c r="K342" s="455">
        <f t="shared" ca="1" si="27"/>
        <v>13196.371097030215</v>
      </c>
      <c r="L342" s="455">
        <f t="shared" ca="1" si="28"/>
        <v>3180325.4343842817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3180325.4343842817</v>
      </c>
      <c r="J343" s="455">
        <f t="array" ref="J343">IFERROR(INDEX('Retirement Calculator'!J:J,MATCH('Isaac 401k'!N343,'Retirement Calculator'!A:A,0),0),0)</f>
        <v>6404.7404596389215</v>
      </c>
      <c r="K343" s="455">
        <f t="shared" ca="1" si="27"/>
        <v>13224.669558019345</v>
      </c>
      <c r="L343" s="455">
        <f t="shared" ca="1" si="28"/>
        <v>3187145.363482662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3187145.363482662</v>
      </c>
      <c r="J344" s="455">
        <f t="array" ref="J344">IFERROR(INDEX('Retirement Calculator'!J:J,MATCH('Isaac 401k'!N344,'Retirement Calculator'!A:A,0),0),0)</f>
        <v>6404.7404596389215</v>
      </c>
      <c r="K344" s="455">
        <f t="shared" ca="1" si="27"/>
        <v>13253.085929262596</v>
      </c>
      <c r="L344" s="455">
        <f t="shared" ca="1" si="28"/>
        <v>3193993.7089522853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3193993.7089522853</v>
      </c>
      <c r="J345" s="455">
        <f t="array" ref="J345">IFERROR(INDEX('Retirement Calculator'!J:J,MATCH('Isaac 401k'!N345,'Retirement Calculator'!A:A,0),0),0)</f>
        <v>6404.7404596389215</v>
      </c>
      <c r="K345" s="455">
        <f t="shared" ca="1" si="27"/>
        <v>13281.620702052693</v>
      </c>
      <c r="L345" s="455">
        <f t="shared" ca="1" si="28"/>
        <v>3200870.5891946987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3200870.5891946987</v>
      </c>
      <c r="J346" s="455">
        <f t="array" ref="J346">IFERROR(INDEX('Retirement Calculator'!J:J,MATCH('Isaac 401k'!N346,'Retirement Calculator'!A:A,0),0),0)</f>
        <v>6404.7404596389215</v>
      </c>
      <c r="K346" s="455">
        <f t="shared" ca="1" si="27"/>
        <v>13310.274369729415</v>
      </c>
      <c r="L346" s="455">
        <f t="shared" ca="1" si="28"/>
        <v>3207776.1231047888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3207776.1231047888</v>
      </c>
      <c r="J347" s="455">
        <f t="array" ref="J347">IFERROR(INDEX('Retirement Calculator'!J:J,MATCH('Isaac 401k'!N347,'Retirement Calculator'!A:A,0),0),0)</f>
        <v>6404.7404596389215</v>
      </c>
      <c r="K347" s="455">
        <f t="shared" ca="1" si="27"/>
        <v>13339.047427688123</v>
      </c>
      <c r="L347" s="455">
        <f t="shared" ca="1" si="28"/>
        <v>3214710.430072838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3214710.430072838</v>
      </c>
      <c r="J348" s="455">
        <f t="array" ref="J348">IFERROR(INDEX('Retirement Calculator'!J:J,MATCH('Isaac 401k'!N348,'Retirement Calculator'!A:A,0),0),0)</f>
        <v>6404.7404596389215</v>
      </c>
      <c r="K348" s="455">
        <f t="shared" ca="1" si="27"/>
        <v>13367.940373388328</v>
      </c>
      <c r="L348" s="455">
        <f t="shared" ca="1" si="28"/>
        <v>3221673.629986587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3221673.629986587</v>
      </c>
      <c r="J349" s="455">
        <f t="array" ref="J349">IFERROR(INDEX('Retirement Calculator'!J:J,MATCH('Isaac 401k'!N349,'Retirement Calculator'!A:A,0),0),0)</f>
        <v>6404.7404596389215</v>
      </c>
      <c r="K349" s="455">
        <f t="shared" ca="1" si="27"/>
        <v>13396.953706362283</v>
      </c>
      <c r="L349" s="455">
        <f t="shared" ca="1" si="28"/>
        <v>3228665.8432333102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3228665.8432333102</v>
      </c>
      <c r="J350" s="455">
        <f t="array" ref="J350">IFERROR(INDEX('Retirement Calculator'!J:J,MATCH('Isaac 401k'!N350,'Retirement Calculator'!A:A,0),0),0)</f>
        <v>6404.7404596389215</v>
      </c>
      <c r="K350" s="455">
        <f t="shared" ca="1" si="27"/>
        <v>13426.087928223629</v>
      </c>
      <c r="L350" s="455">
        <f t="shared" ca="1" si="28"/>
        <v>3235687.1907018945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3235687.1907018945</v>
      </c>
      <c r="J351" s="455">
        <f t="array" ref="J351">IFERROR(INDEX('Retirement Calculator'!J:J,MATCH('Isaac 401k'!N351,'Retirement Calculator'!A:A,0),0),0)</f>
        <v>6404.7404596389215</v>
      </c>
      <c r="K351" s="455">
        <f t="shared" ca="1" si="27"/>
        <v>13455.343542676064</v>
      </c>
      <c r="L351" s="455">
        <f t="shared" ca="1" si="28"/>
        <v>3242737.7937849313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3242737.7937849313</v>
      </c>
      <c r="J352" s="455">
        <f t="array" ref="J352">IFERROR(INDEX('Retirement Calculator'!J:J,MATCH('Isaac 401k'!N352,'Retirement Calculator'!A:A,0),0),0)</f>
        <v>6404.7404596389215</v>
      </c>
      <c r="K352" s="455">
        <f t="shared" ca="1" si="27"/>
        <v>13484.72105552205</v>
      </c>
      <c r="L352" s="455">
        <f t="shared" ca="1" si="28"/>
        <v>3249817.7743808143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3249817.7743808143</v>
      </c>
      <c r="J353" s="455">
        <f t="array" ref="J353">IFERROR(INDEX('Retirement Calculator'!J:J,MATCH('Isaac 401k'!N353,'Retirement Calculator'!A:A,0),0),0)</f>
        <v>6404.7404596389215</v>
      </c>
      <c r="K353" s="455">
        <f t="shared" ca="1" si="27"/>
        <v>13514.220974671563</v>
      </c>
      <c r="L353" s="455">
        <f t="shared" ca="1" si="28"/>
        <v>3256927.2548958468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3256927.2548958468</v>
      </c>
      <c r="J354" s="455">
        <f t="array" ref="J354">IFERROR(INDEX('Retirement Calculator'!J:J,MATCH('Isaac 401k'!N354,'Retirement Calculator'!A:A,0),0),0)</f>
        <v>6404.7404596389215</v>
      </c>
      <c r="K354" s="455">
        <f t="shared" ca="1" si="27"/>
        <v>13543.843810150865</v>
      </c>
      <c r="L354" s="455">
        <f t="shared" ca="1" si="28"/>
        <v>3264066.3582463586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3264066.3582463586</v>
      </c>
      <c r="J355" s="455">
        <f t="array" ref="J355">IFERROR(INDEX('Retirement Calculator'!J:J,MATCH('Isaac 401k'!N355,'Retirement Calculator'!A:A,0),0),0)</f>
        <v>6404.7404596389215</v>
      </c>
      <c r="K355" s="455">
        <f t="shared" ca="1" si="27"/>
        <v>13573.590074111331</v>
      </c>
      <c r="L355" s="455">
        <f t="shared" ca="1" si="28"/>
        <v>3271235.2078608307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3271235.2078608307</v>
      </c>
      <c r="J356" s="455">
        <f t="array" ref="J356">IFERROR(INDEX('Retirement Calculator'!J:J,MATCH('Isaac 401k'!N356,'Retirement Calculator'!A:A,0),0),0)</f>
        <v>6404.7404596389215</v>
      </c>
      <c r="K356" s="455">
        <f t="shared" ca="1" si="27"/>
        <v>13603.460280838299</v>
      </c>
      <c r="L356" s="455">
        <f t="shared" ca="1" si="28"/>
        <v>3278433.92768203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3278433.92768203</v>
      </c>
      <c r="J357" s="455">
        <f t="array" ref="J357">IFERROR(INDEX('Retirement Calculator'!J:J,MATCH('Isaac 401k'!N357,'Retirement Calculator'!A:A,0),0),0)</f>
        <v>6404.7404596389215</v>
      </c>
      <c r="K357" s="455">
        <f t="shared" ca="1" si="27"/>
        <v>13633.454946759965</v>
      </c>
      <c r="L357" s="455">
        <f t="shared" ca="1" si="28"/>
        <v>3285662.642169151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3285662.642169151</v>
      </c>
      <c r="J358" s="455">
        <f t="array" ref="J358">IFERROR(INDEX('Retirement Calculator'!J:J,MATCH('Isaac 401k'!N358,'Retirement Calculator'!A:A,0),0),0)</f>
        <v>6404.7404596389215</v>
      </c>
      <c r="K358" s="455">
        <f t="shared" ca="1" si="27"/>
        <v>13663.574590456297</v>
      </c>
      <c r="L358" s="455">
        <f t="shared" ca="1" si="28"/>
        <v>3292921.4762999681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3292921.4762999681</v>
      </c>
      <c r="J359" s="455">
        <f t="array" ref="J359">IFERROR(INDEX('Retirement Calculator'!J:J,MATCH('Isaac 401k'!N359,'Retirement Calculator'!A:A,0),0),0)</f>
        <v>6404.7404596389215</v>
      </c>
      <c r="K359" s="455">
        <f t="shared" ca="1" si="27"/>
        <v>13693.819732668037</v>
      </c>
      <c r="L359" s="455">
        <f t="shared" ca="1" si="28"/>
        <v>3300210.5555729968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3300210.5555729968</v>
      </c>
      <c r="J360" s="455">
        <f t="array" ref="J360">IFERROR(INDEX('Retirement Calculator'!J:J,MATCH('Isaac 401k'!N360,'Retirement Calculator'!A:A,0),0),0)</f>
        <v>6404.7404596389215</v>
      </c>
      <c r="K360" s="455">
        <f t="shared" ca="1" si="27"/>
        <v>13724.190896305658</v>
      </c>
      <c r="L360" s="455">
        <f t="shared" ca="1" si="28"/>
        <v>3307530.0060096635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3307530.0060096635</v>
      </c>
      <c r="J361" s="455">
        <f t="array" ref="J361">IFERROR(INDEX('Retirement Calculator'!J:J,MATCH('Isaac 401k'!N361,'Retirement Calculator'!A:A,0),0),0)</f>
        <v>6404.7404596389215</v>
      </c>
      <c r="K361" s="455">
        <f t="shared" ca="1" si="27"/>
        <v>13754.688606458432</v>
      </c>
      <c r="L361" s="455">
        <f t="shared" ca="1" si="28"/>
        <v>3314879.9541564826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3314879.9541564826</v>
      </c>
      <c r="J362" s="455">
        <f t="array" ref="J362">IFERROR(INDEX('Retirement Calculator'!J:J,MATCH('Isaac 401k'!N362,'Retirement Calculator'!A:A,0),0),0)</f>
        <v>6404.7404596389215</v>
      </c>
      <c r="K362" s="455">
        <f t="shared" ca="1" si="27"/>
        <v>13785.313390403513</v>
      </c>
      <c r="L362" s="455">
        <f t="shared" ca="1" si="28"/>
        <v>3322260.527087247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3322260.527087247</v>
      </c>
      <c r="J363" s="455">
        <f t="array" ref="J363">IFERROR(INDEX('Retirement Calculator'!J:J,MATCH('Isaac 401k'!N363,'Retirement Calculator'!A:A,0),0),0)</f>
        <v>6404.7404596389215</v>
      </c>
      <c r="K363" s="455">
        <f t="shared" ca="1" si="27"/>
        <v>13816.065777615033</v>
      </c>
      <c r="L363" s="455">
        <f t="shared" ca="1" si="28"/>
        <v>3329671.8524052231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3329671.8524052231</v>
      </c>
      <c r="J364" s="455">
        <f t="array" ref="J364">IFERROR(INDEX('Retirement Calculator'!J:J,MATCH('Isaac 401k'!N364,'Retirement Calculator'!A:A,0),0),0)</f>
        <v>6404.7404596389215</v>
      </c>
      <c r="K364" s="455">
        <f t="shared" ca="1" si="27"/>
        <v>13846.946299773268</v>
      </c>
      <c r="L364" s="455">
        <f t="shared" ca="1" si="28"/>
        <v>3337114.0582453571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3337114.0582453571</v>
      </c>
      <c r="J365" s="455">
        <f t="array" ref="J365">IFERROR(INDEX('Retirement Calculator'!J:J,MATCH('Isaac 401k'!N365,'Retirement Calculator'!A:A,0),0),0)</f>
        <v>6404.7404596389215</v>
      </c>
      <c r="K365" s="455">
        <f t="shared" ca="1" si="27"/>
        <v>13877.955490773826</v>
      </c>
      <c r="L365" s="455">
        <f t="shared" ca="1" si="28"/>
        <v>3344587.273276492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3344587.273276492</v>
      </c>
      <c r="J366" s="455">
        <f t="array" ref="J366">IFERROR(INDEX('Retirement Calculator'!J:J,MATCH('Isaac 401k'!N366,'Retirement Calculator'!A:A,0),0),0)</f>
        <v>6404.7404596389215</v>
      </c>
      <c r="K366" s="455">
        <f t="shared" ca="1" si="27"/>
        <v>13909.093886736888</v>
      </c>
      <c r="L366" s="455">
        <f t="shared" ca="1" si="28"/>
        <v>3352091.6267035897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3352091.6267035897</v>
      </c>
      <c r="J367" s="455">
        <f t="array" ref="J367">IFERROR(INDEX('Retirement Calculator'!J:J,MATCH('Isaac 401k'!N367,'Retirement Calculator'!A:A,0),0),0)</f>
        <v>6404.7404596389215</v>
      </c>
      <c r="K367" s="455">
        <f t="shared" ca="1" si="27"/>
        <v>13940.362026016461</v>
      </c>
      <c r="L367" s="455">
        <f t="shared" ca="1" si="28"/>
        <v>3359627.2482699668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3359627.2482699668</v>
      </c>
      <c r="J368" s="455">
        <f t="array" ref="J368">IFERROR(INDEX('Retirement Calculator'!J:J,MATCH('Isaac 401k'!N368,'Retirement Calculator'!A:A,0),0),0)</f>
        <v>6404.7404596389215</v>
      </c>
      <c r="K368" s="455">
        <f t="shared" ca="1" si="27"/>
        <v>13971.760449209698</v>
      </c>
      <c r="L368" s="455">
        <f t="shared" ca="1" si="28"/>
        <v>3367194.2682595374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3367194.2682595374</v>
      </c>
      <c r="J369" s="455">
        <f t="array" ref="J369">IFERROR(INDEX('Retirement Calculator'!J:J,MATCH('Isaac 401k'!N369,'Retirement Calculator'!A:A,0),0),0)</f>
        <v>6404.7404596389215</v>
      </c>
      <c r="K369" s="455">
        <f t="shared" ca="1" si="27"/>
        <v>14003.289699166242</v>
      </c>
      <c r="L369" s="455">
        <f t="shared" ca="1" si="28"/>
        <v>3374792.8174990644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3374792.8174990644</v>
      </c>
      <c r="J370" s="455">
        <f t="array" ref="J370">IFERROR(INDEX('Retirement Calculator'!J:J,MATCH('Isaac 401k'!N370,'Retirement Calculator'!A:A,0),0),0)</f>
        <v>6404.7404596389215</v>
      </c>
      <c r="K370" s="455">
        <f t="shared" ca="1" si="27"/>
        <v>14034.950320997603</v>
      </c>
      <c r="L370" s="455">
        <f t="shared" ca="1" si="28"/>
        <v>3382423.027360423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3382423.027360423</v>
      </c>
      <c r="J371" s="455">
        <f t="array" ref="J371">IFERROR(INDEX('Retirement Calculator'!J:J,MATCH('Isaac 401k'!N371,'Retirement Calculator'!A:A,0),0),0)</f>
        <v>6404.7404596389215</v>
      </c>
      <c r="K371" s="455">
        <f t="shared" ca="1" si="27"/>
        <v>14066.742862086598</v>
      </c>
      <c r="L371" s="455">
        <f t="shared" ca="1" si="28"/>
        <v>3390085.0297628706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3390085.0297628706</v>
      </c>
      <c r="J372" s="455">
        <f t="array" ref="J372">IFERROR(INDEX('Retirement Calculator'!J:J,MATCH('Isaac 401k'!N372,'Retirement Calculator'!A:A,0),0),0)</f>
        <v>6404.7404596389215</v>
      </c>
      <c r="K372" s="455">
        <f t="shared" ca="1" si="27"/>
        <v>14098.667872096799</v>
      </c>
      <c r="L372" s="455">
        <f t="shared" ca="1" si="28"/>
        <v>3397778.9571753284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3397778.9571753284</v>
      </c>
      <c r="J373" s="455">
        <f t="array" ref="J373">IFERROR(INDEX('Retirement Calculator'!J:J,MATCH('Isaac 401k'!N373,'Retirement Calculator'!A:A,0),0),0)</f>
        <v>6404.7404596389215</v>
      </c>
      <c r="K373" s="455">
        <f t="shared" ca="1" si="27"/>
        <v>14130.72590298204</v>
      </c>
      <c r="L373" s="455">
        <f t="shared" ca="1" si="28"/>
        <v>3405504.9426186713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3405504.9426186713</v>
      </c>
      <c r="J374" s="455">
        <f t="array" ref="J374">IFERROR(INDEX('Retirement Calculator'!J:J,MATCH('Isaac 401k'!N374,'Retirement Calculator'!A:A,0),0),0)</f>
        <v>6404.7404596389215</v>
      </c>
      <c r="K374" s="455">
        <f t="shared" ca="1" si="27"/>
        <v>14162.917508995968</v>
      </c>
      <c r="L374" s="455">
        <f t="shared" ca="1" si="28"/>
        <v>3413263.1196680283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3413263.1196680283</v>
      </c>
      <c r="J375" s="455">
        <f t="array" ref="J375">IFERROR(INDEX('Retirement Calculator'!J:J,MATCH('Isaac 401k'!N375,'Retirement Calculator'!A:A,0),0),0)</f>
        <v>6404.7404596389215</v>
      </c>
      <c r="K375" s="455">
        <f t="shared" ca="1" si="27"/>
        <v>14195.243246701621</v>
      </c>
      <c r="L375" s="455">
        <f t="shared" ca="1" si="28"/>
        <v>3421053.6224550908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3421053.6224550908</v>
      </c>
      <c r="J376" s="455">
        <f t="array" ref="J376">IFERROR(INDEX('Retirement Calculator'!J:J,MATCH('Isaac 401k'!N376,'Retirement Calculator'!A:A,0),0),0)</f>
        <v>6404.7404596389215</v>
      </c>
      <c r="K376" s="455">
        <f t="shared" ca="1" si="27"/>
        <v>14227.703674981049</v>
      </c>
      <c r="L376" s="455">
        <f t="shared" ca="1" si="28"/>
        <v>3428876.5856704325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3428876.5856704325</v>
      </c>
      <c r="J377" s="455">
        <f t="array" ref="J377">IFERROR(INDEX('Retirement Calculator'!J:J,MATCH('Isaac 401k'!N377,'Retirement Calculator'!A:A,0),0),0)</f>
        <v>6404.7404596389215</v>
      </c>
      <c r="K377" s="455">
        <f t="shared" ca="1" si="27"/>
        <v>14260.299355044972</v>
      </c>
      <c r="L377" s="455">
        <f t="shared" ca="1" si="28"/>
        <v>3436732.1445658384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3436732.1445658384</v>
      </c>
      <c r="J378" s="455">
        <f t="array" ref="J378">IFERROR(INDEX('Retirement Calculator'!J:J,MATCH('Isaac 401k'!N378,'Retirement Calculator'!A:A,0),0),0)</f>
        <v>6404.7404596389215</v>
      </c>
      <c r="K378" s="455">
        <f t="shared" ca="1" si="27"/>
        <v>14293.030850442497</v>
      </c>
      <c r="L378" s="455">
        <f t="shared" ca="1" si="28"/>
        <v>3444620.4349566419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3444620.4349566419</v>
      </c>
      <c r="J379" s="455">
        <f t="array" ref="J379">IFERROR(INDEX('Retirement Calculator'!J:J,MATCH('Isaac 401k'!N379,'Retirement Calculator'!A:A,0),0),0)</f>
        <v>6404.7404596389215</v>
      </c>
      <c r="K379" s="455">
        <f t="shared" ca="1" si="27"/>
        <v>14325.898727070842</v>
      </c>
      <c r="L379" s="455">
        <f t="shared" ca="1" si="28"/>
        <v>3452541.5932240738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3452541.5932240738</v>
      </c>
      <c r="J380" s="455">
        <f t="array" ref="J380">IFERROR(INDEX('Retirement Calculator'!J:J,MATCH('Isaac 401k'!N380,'Retirement Calculator'!A:A,0),0),0)</f>
        <v>6404.7404596389215</v>
      </c>
      <c r="K380" s="455">
        <f t="shared" ca="1" si="27"/>
        <v>14358.903553185142</v>
      </c>
      <c r="L380" s="455">
        <f t="shared" ca="1" si="28"/>
        <v>3460495.7563176197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3460495.7563176197</v>
      </c>
      <c r="J381" s="455">
        <f t="array" ref="J381">IFERROR(INDEX('Retirement Calculator'!J:J,MATCH('Isaac 401k'!N381,'Retirement Calculator'!A:A,0),0),0)</f>
        <v>6404.7404596389215</v>
      </c>
      <c r="K381" s="455">
        <f t="shared" ca="1" si="27"/>
        <v>14392.045899408253</v>
      </c>
      <c r="L381" s="455">
        <f t="shared" ca="1" si="28"/>
        <v>3468483.061757389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3468483.061757389</v>
      </c>
      <c r="J382" s="455">
        <f t="array" ref="J382">IFERROR(INDEX('Retirement Calculator'!J:J,MATCH('Isaac 401k'!N382,'Retirement Calculator'!A:A,0),0),0)</f>
        <v>6404.7404596389215</v>
      </c>
      <c r="K382" s="455">
        <f t="shared" ca="1" si="27"/>
        <v>14425.326338740624</v>
      </c>
      <c r="L382" s="455">
        <f t="shared" ca="1" si="28"/>
        <v>3476503.6476364904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3476503.6476364904</v>
      </c>
      <c r="J383" s="455">
        <f t="array" ref="J383">IFERROR(INDEX('Retirement Calculator'!J:J,MATCH('Isaac 401k'!N383,'Retirement Calculator'!A:A,0),0),0)</f>
        <v>6404.7404596389215</v>
      </c>
      <c r="K383" s="455">
        <f t="shared" ca="1" si="27"/>
        <v>14458.745446570212</v>
      </c>
      <c r="L383" s="455">
        <f t="shared" ca="1" si="28"/>
        <v>3484557.6526234215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3484557.6526234215</v>
      </c>
      <c r="J384" s="455">
        <f t="array" ref="J384">IFERROR(INDEX('Retirement Calculator'!J:J,MATCH('Isaac 401k'!N384,'Retirement Calculator'!A:A,0),0),0)</f>
        <v>6404.7404596389215</v>
      </c>
      <c r="K384" s="455">
        <f t="shared" ca="1" si="27"/>
        <v>14492.303800682426</v>
      </c>
      <c r="L384" s="455">
        <f t="shared" ca="1" si="28"/>
        <v>3492645.2159644649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3492645.2159644649</v>
      </c>
      <c r="J385" s="455">
        <f t="array" ref="J385">IFERROR(INDEX('Retirement Calculator'!J:J,MATCH('Isaac 401k'!N385,'Retirement Calculator'!A:A,0),0),0)</f>
        <v>6404.7404596389215</v>
      </c>
      <c r="K385" s="455">
        <f t="shared" ca="1" si="27"/>
        <v>14526.001981270107</v>
      </c>
      <c r="L385" s="455">
        <f t="shared" ca="1" si="28"/>
        <v>3500766.4774860959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3500766.4774860959</v>
      </c>
      <c r="J386" s="455">
        <f t="array" ref="J386">IFERROR(INDEX('Retirement Calculator'!J:J,MATCH('Isaac 401k'!N386,'Retirement Calculator'!A:A,0),0),0)</f>
        <v>6404.7404596389215</v>
      </c>
      <c r="K386" s="455">
        <f t="shared" ca="1" si="27"/>
        <v>14559.84057094357</v>
      </c>
      <c r="L386" s="455">
        <f t="shared" ca="1" si="28"/>
        <v>3508921.5775974002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3508921.5775974002</v>
      </c>
      <c r="J387" s="455">
        <f t="array" ref="J387">IFERROR(INDEX('Retirement Calculator'!J:J,MATCH('Isaac 401k'!N387,'Retirement Calculator'!A:A,0),0),0)</f>
        <v>6404.7404596389215</v>
      </c>
      <c r="K387" s="455">
        <f t="shared" ca="1" si="27"/>
        <v>14593.82015474067</v>
      </c>
      <c r="L387" s="455">
        <f t="shared" ca="1" si="28"/>
        <v>3517110.6572925015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3517110.6572925015</v>
      </c>
      <c r="J388" s="455">
        <f t="array" ref="J388">IFERROR(INDEX('Retirement Calculator'!J:J,MATCH('Isaac 401k'!N388,'Retirement Calculator'!A:A,0),0),0)</f>
        <v>6404.7404596389215</v>
      </c>
      <c r="K388" s="455">
        <f t="shared" ca="1" si="27"/>
        <v>14627.941320136926</v>
      </c>
      <c r="L388" s="455">
        <f t="shared" ca="1" si="28"/>
        <v>3525333.8581529995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3525333.8581529995</v>
      </c>
      <c r="J389" s="455">
        <f t="array" ref="J389">IFERROR(INDEX('Retirement Calculator'!J:J,MATCH('Isaac 401k'!N389,'Retirement Calculator'!A:A,0),0),0)</f>
        <v>6404.7404596389215</v>
      </c>
      <c r="K389" s="455">
        <f t="shared" ca="1" si="27"/>
        <v>14662.204657055669</v>
      </c>
      <c r="L389" s="455">
        <f t="shared" ca="1" si="28"/>
        <v>3533591.3223504159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3533591.3223504159</v>
      </c>
      <c r="J390" s="455">
        <f t="array" ref="J390">IFERROR(INDEX('Retirement Calculator'!J:J,MATCH('Isaac 401k'!N390,'Retirement Calculator'!A:A,0),0),0)</f>
        <v>6404.7404596389215</v>
      </c>
      <c r="K390" s="455">
        <f t="shared" ca="1" si="27"/>
        <v>14696.610757878238</v>
      </c>
      <c r="L390" s="455">
        <f t="shared" ca="1" si="28"/>
        <v>3541883.1926486548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3541883.1926486548</v>
      </c>
      <c r="J391" s="455">
        <f t="array" ref="J391">IFERROR(INDEX('Retirement Calculator'!J:J,MATCH('Isaac 401k'!N391,'Retirement Calculator'!A:A,0),0),0)</f>
        <v>6404.7404596389215</v>
      </c>
      <c r="K391" s="455">
        <f t="shared" ca="1" si="27"/>
        <v>14731.160217454233</v>
      </c>
      <c r="L391" s="455">
        <f t="shared" ca="1" si="28"/>
        <v>3550209.6124064699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3550209.6124064699</v>
      </c>
      <c r="J392" s="455">
        <f t="array" ref="J392">IFERROR(INDEX('Retirement Calculator'!J:J,MATCH('Isaac 401k'!N392,'Retirement Calculator'!A:A,0),0),0)</f>
        <v>6404.7404596389215</v>
      </c>
      <c r="K392" s="455">
        <f t="shared" ca="1" si="27"/>
        <v>14765.853633111792</v>
      </c>
      <c r="L392" s="455">
        <f t="shared" ca="1" si="28"/>
        <v>3558570.7255799426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3558570.7255799426</v>
      </c>
      <c r="J393" s="455">
        <f t="array" ref="J393">IFERROR(INDEX('Retirement Calculator'!J:J,MATCH('Isaac 401k'!N393,'Retirement Calculator'!A:A,0),0),0)</f>
        <v>6404.7404596389215</v>
      </c>
      <c r="K393" s="455">
        <f t="shared" ca="1" si="27"/>
        <v>14800.691604667933</v>
      </c>
      <c r="L393" s="455">
        <f t="shared" ca="1" si="28"/>
        <v>3566966.6767249713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3566966.6767249713</v>
      </c>
      <c r="J394" s="455">
        <f t="array" ref="J394">IFERROR(INDEX('Retirement Calculator'!J:J,MATCH('Isaac 401k'!N394,'Retirement Calculator'!A:A,0),0),0)</f>
        <v>6404.7404596389215</v>
      </c>
      <c r="K394" s="455">
        <f t="shared" ca="1" si="27"/>
        <v>14835.674734438884</v>
      </c>
      <c r="L394" s="455">
        <f t="shared" ca="1" si="28"/>
        <v>3575397.6109997709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3575397.6109997709</v>
      </c>
      <c r="J395" s="455">
        <f t="array" ref="J395">IFERROR(INDEX('Retirement Calculator'!J:J,MATCH('Isaac 401k'!N395,'Retirement Calculator'!A:A,0),0),0)</f>
        <v>6404.7404596389215</v>
      </c>
      <c r="K395" s="455">
        <f t="shared" ca="1" si="27"/>
        <v>14870.803627250549</v>
      </c>
      <c r="L395" s="455">
        <f t="shared" ca="1" si="28"/>
        <v>3583863.6741673825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3583863.6741673825</v>
      </c>
      <c r="J396" s="455">
        <f t="array" ref="J396">IFERROR(INDEX('Retirement Calculator'!J:J,MATCH('Isaac 401k'!N396,'Retirement Calculator'!A:A,0),0),0)</f>
        <v>6404.7404596389215</v>
      </c>
      <c r="K396" s="455">
        <f t="shared" ca="1" si="27"/>
        <v>14906.078890448929</v>
      </c>
      <c r="L396" s="455">
        <f t="shared" ca="1" si="28"/>
        <v>3592365.0125981923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3592365.0125981923</v>
      </c>
      <c r="J397" s="455">
        <f t="array" ref="J397">IFERROR(INDEX('Retirement Calculator'!J:J,MATCH('Isaac 401k'!N397,'Retirement Calculator'!A:A,0),0),0)</f>
        <v>6404.7404596389215</v>
      </c>
      <c r="K397" s="455">
        <f t="shared" ca="1" si="27"/>
        <v>14941.501133910639</v>
      </c>
      <c r="L397" s="455">
        <f t="shared" ca="1" si="28"/>
        <v>3600901.7732724641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3600901.7732724641</v>
      </c>
      <c r="J398" s="455">
        <f t="array" ref="J398">IFERROR(INDEX('Retirement Calculator'!J:J,MATCH('Isaac 401k'!N398,'Retirement Calculator'!A:A,0),0),0)</f>
        <v>6404.7404596389215</v>
      </c>
      <c r="K398" s="455">
        <f t="shared" ca="1" si="27"/>
        <v>14977.070970053435</v>
      </c>
      <c r="L398" s="455">
        <f t="shared" ca="1" si="28"/>
        <v>3609474.1037828783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3609474.1037828783</v>
      </c>
      <c r="J399" s="455">
        <f t="array" ref="J399">IFERROR(INDEX('Retirement Calculator'!J:J,MATCH('Isaac 401k'!N399,'Retirement Calculator'!A:A,0),0),0)</f>
        <v>6404.7404596389215</v>
      </c>
      <c r="K399" s="455">
        <f t="shared" ca="1" si="27"/>
        <v>15012.78901384683</v>
      </c>
      <c r="L399" s="455">
        <f t="shared" ca="1" si="28"/>
        <v>3618082.1523370859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3618082.1523370859</v>
      </c>
      <c r="J400" s="455">
        <f t="array" ref="J400">IFERROR(INDEX('Retirement Calculator'!J:J,MATCH('Isaac 401k'!N400,'Retirement Calculator'!A:A,0),0),0)</f>
        <v>6404.7404596389215</v>
      </c>
      <c r="K400" s="455">
        <f t="shared" ca="1" si="27"/>
        <v>15048.655882822695</v>
      </c>
      <c r="L400" s="455">
        <f t="shared" ca="1" si="28"/>
        <v>3626726.0677602696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3626726.0677602696</v>
      </c>
      <c r="J401" s="455">
        <f t="array" ref="J401">IFERROR(INDEX('Retirement Calculator'!J:J,MATCH('Isaac 401k'!N401,'Retirement Calculator'!A:A,0),0),0)</f>
        <v>6404.7404596389215</v>
      </c>
      <c r="K401" s="455">
        <f t="shared" ca="1" si="27"/>
        <v>15084.67219708596</v>
      </c>
      <c r="L401" s="455">
        <f t="shared" ca="1" si="28"/>
        <v>3635405.9994977163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3635405.9994977163</v>
      </c>
      <c r="J402" s="455">
        <f t="array" ref="J402">IFERROR(INDEX('Retirement Calculator'!J:J,MATCH('Isaac 401k'!N402,'Retirement Calculator'!A:A,0),0),0)</f>
        <v>6404.7404596389215</v>
      </c>
      <c r="K402" s="455">
        <f t="shared" ca="1" si="27"/>
        <v>15120.838579325322</v>
      </c>
      <c r="L402" s="455">
        <f t="shared" ca="1" si="28"/>
        <v>3644122.0976174027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3644122.0976174027</v>
      </c>
      <c r="J403" s="455">
        <f t="array" ref="J403">IFERROR(INDEX('Retirement Calculator'!J:J,MATCH('Isaac 401k'!N403,'Retirement Calculator'!A:A,0),0),0)</f>
        <v>6404.7404596389215</v>
      </c>
      <c r="K403" s="455">
        <f t="shared" ca="1" si="27"/>
        <v>15157.155654824015</v>
      </c>
      <c r="L403" s="455">
        <f t="shared" ca="1" si="28"/>
        <v>3652874.5128125874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3652874.5128125874</v>
      </c>
      <c r="J404" s="455">
        <f t="array" ref="J404">IFERROR(INDEX('Retirement Calculator'!J:J,MATCH('Isaac 401k'!N404,'Retirement Calculator'!A:A,0),0),0)</f>
        <v>6404.7404596389215</v>
      </c>
      <c r="K404" s="455">
        <f t="shared" ca="1" si="27"/>
        <v>15193.624051470617</v>
      </c>
      <c r="L404" s="455">
        <f t="shared" ca="1" si="28"/>
        <v>3661663.3964044191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3661663.3964044191</v>
      </c>
      <c r="J405" s="455">
        <f t="array" ref="J405">IFERROR(INDEX('Retirement Calculator'!J:J,MATCH('Isaac 401k'!N405,'Retirement Calculator'!A:A,0),0),0)</f>
        <v>6404.7404596389215</v>
      </c>
      <c r="K405" s="455">
        <f t="shared" ca="1" si="27"/>
        <v>15230.244399769916</v>
      </c>
      <c r="L405" s="455">
        <f t="shared" ca="1" si="28"/>
        <v>3670488.9003445497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3670488.9003445497</v>
      </c>
      <c r="J406" s="455">
        <f t="array" ref="J406">IFERROR(INDEX('Retirement Calculator'!J:J,MATCH('Isaac 401k'!N406,'Retirement Calculator'!A:A,0),0),0)</f>
        <v>6404.7404596389215</v>
      </c>
      <c r="K406" s="455">
        <f t="shared" ca="1" si="27"/>
        <v>15267.017332853793</v>
      </c>
      <c r="L406" s="455">
        <f t="shared" ca="1" si="28"/>
        <v>3679351.1772177643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3679351.1772177643</v>
      </c>
      <c r="J407" s="455">
        <f t="array" ref="J407">IFERROR(INDEX('Retirement Calculator'!J:J,MATCH('Isaac 401k'!N407,'Retirement Calculator'!A:A,0),0),0)</f>
        <v>6404.7404596389215</v>
      </c>
      <c r="K407" s="455">
        <f t="shared" ca="1" si="27"/>
        <v>15303.943486492186</v>
      </c>
      <c r="L407" s="455">
        <f t="shared" ca="1" si="28"/>
        <v>3688250.3802446174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3688250.3802446174</v>
      </c>
      <c r="J408" s="455">
        <f t="array" ref="J408">IFERROR(INDEX('Retirement Calculator'!J:J,MATCH('Isaac 401k'!N408,'Retirement Calculator'!A:A,0),0),0)</f>
        <v>6404.7404596389215</v>
      </c>
      <c r="K408" s="455">
        <f t="shared" ca="1" si="27"/>
        <v>15341.023499104076</v>
      </c>
      <c r="L408" s="455">
        <f t="shared" ca="1" si="28"/>
        <v>3697186.6632840824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3697186.6632840824</v>
      </c>
      <c r="J409" s="455">
        <f t="array" ref="J409">IFERROR(INDEX('Retirement Calculator'!J:J,MATCH('Isaac 401k'!N409,'Retirement Calculator'!A:A,0),0),0)</f>
        <v>6404.7404596389215</v>
      </c>
      <c r="K409" s="455">
        <f t="shared" ca="1" si="27"/>
        <v>15378.258011768514</v>
      </c>
      <c r="L409" s="455">
        <f t="shared" ca="1" si="28"/>
        <v>3706160.1808362119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3706160.1808362119</v>
      </c>
      <c r="J410" s="455">
        <f t="array" ref="J410">IFERROR(INDEX('Retirement Calculator'!J:J,MATCH('Isaac 401k'!N410,'Retirement Calculator'!A:A,0),0),0)</f>
        <v>6404.7404596389215</v>
      </c>
      <c r="K410" s="455">
        <f t="shared" ca="1" si="27"/>
        <v>15415.647668235719</v>
      </c>
      <c r="L410" s="455">
        <f t="shared" ca="1" si="28"/>
        <v>3715171.0880448087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3715171.0880448087</v>
      </c>
      <c r="J411" s="455">
        <f t="array" ref="J411">IFERROR(INDEX('Retirement Calculator'!J:J,MATCH('Isaac 401k'!N411,'Retirement Calculator'!A:A,0),0),0)</f>
        <v>6404.7404596389215</v>
      </c>
      <c r="K411" s="455">
        <f t="shared" ca="1" si="27"/>
        <v>15453.193114938207</v>
      </c>
      <c r="L411" s="455">
        <f t="shared" ca="1" si="28"/>
        <v>3724219.5407001078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3724219.5407001078</v>
      </c>
      <c r="J412" s="455">
        <f t="array" ref="J412">IFERROR(INDEX('Retirement Calculator'!J:J,MATCH('Isaac 401k'!N412,'Retirement Calculator'!A:A,0),0),0)</f>
        <v>6404.7404596389215</v>
      </c>
      <c r="K412" s="455">
        <f t="shared" ca="1" si="27"/>
        <v>15490.895001001951</v>
      </c>
      <c r="L412" s="455">
        <f t="shared" ca="1" si="28"/>
        <v>3733305.6952414708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3733305.6952414708</v>
      </c>
      <c r="J413" s="455">
        <f t="array" ref="J413">IFERROR(INDEX('Retirement Calculator'!J:J,MATCH('Isaac 401k'!N413,'Retirement Calculator'!A:A,0),0),0)</f>
        <v>6404.7404596389215</v>
      </c>
      <c r="K413" s="455">
        <f t="shared" ca="1" si="27"/>
        <v>15528.753978257631</v>
      </c>
      <c r="L413" s="455">
        <f t="shared" ca="1" si="28"/>
        <v>3742429.7087600892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3742429.7087600892</v>
      </c>
      <c r="J414" s="455">
        <f t="array" ref="J414">IFERROR(INDEX('Retirement Calculator'!J:J,MATCH('Isaac 401k'!N414,'Retirement Calculator'!A:A,0),0),0)</f>
        <v>6404.7404596389215</v>
      </c>
      <c r="K414" s="455">
        <f t="shared" ca="1" si="27"/>
        <v>15566.770701251875</v>
      </c>
      <c r="L414" s="455">
        <f t="shared" ca="1" si="28"/>
        <v>3751591.7390017021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3751591.7390017021</v>
      </c>
      <c r="J415" s="455">
        <f t="array" ref="J415">IFERROR(INDEX('Retirement Calculator'!J:J,MATCH('Isaac 401k'!N415,'Retirement Calculator'!A:A,0),0),0)</f>
        <v>6404.7404596389215</v>
      </c>
      <c r="K415" s="455">
        <f t="shared" ca="1" si="27"/>
        <v>15604.945827258593</v>
      </c>
      <c r="L415" s="455">
        <f t="shared" ca="1" si="28"/>
        <v>3760791.9443693217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3760791.9443693217</v>
      </c>
      <c r="J416" s="455">
        <f t="array" ref="J416">IFERROR(INDEX('Retirement Calculator'!J:J,MATCH('Isaac 401k'!N416,'Retirement Calculator'!A:A,0),0),0)</f>
        <v>6404.7404596389215</v>
      </c>
      <c r="K416" s="455">
        <f t="shared" ca="1" si="27"/>
        <v>15643.280016290344</v>
      </c>
      <c r="L416" s="455">
        <f t="shared" ca="1" si="28"/>
        <v>3770030.4839259731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3770030.4839259731</v>
      </c>
      <c r="J417" s="455">
        <f t="array" ref="J417">IFERROR(INDEX('Retirement Calculator'!J:J,MATCH('Isaac 401k'!N417,'Retirement Calculator'!A:A,0),0),0)</f>
        <v>6404.7404596389215</v>
      </c>
      <c r="K417" s="455">
        <f t="shared" ca="1" si="27"/>
        <v>15681.773931109723</v>
      </c>
      <c r="L417" s="455">
        <f t="shared" ca="1" si="28"/>
        <v>3779307.5173974438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3779307.5173974438</v>
      </c>
      <c r="J418" s="455">
        <f t="array" ref="J418">IFERROR(INDEX('Retirement Calculator'!J:J,MATCH('Isaac 401k'!N418,'Retirement Calculator'!A:A,0),0),0)</f>
        <v>6404.7404596389215</v>
      </c>
      <c r="K418" s="455">
        <f t="shared" ca="1" si="27"/>
        <v>15720.428237240851</v>
      </c>
      <c r="L418" s="455">
        <f t="shared" ca="1" si="28"/>
        <v>3788623.2051750454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3788623.2051750454</v>
      </c>
      <c r="J419" s="455">
        <f t="array" ref="J419">IFERROR(INDEX('Retirement Calculator'!J:J,MATCH('Isaac 401k'!N419,'Retirement Calculator'!A:A,0),0),0)</f>
        <v>6404.7404596389215</v>
      </c>
      <c r="K419" s="455">
        <f t="shared" ca="1" si="27"/>
        <v>15759.24360298086</v>
      </c>
      <c r="L419" s="455">
        <f t="shared" ca="1" si="28"/>
        <v>3797977.7083183872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3797977.7083183872</v>
      </c>
      <c r="J420" s="455">
        <f t="array" ref="J420">IFERROR(INDEX('Retirement Calculator'!J:J,MATCH('Isaac 401k'!N420,'Retirement Calculator'!A:A,0),0),0)</f>
        <v>6404.7404596389215</v>
      </c>
      <c r="K420" s="455">
        <f t="shared" ca="1" si="27"/>
        <v>15798.220699411448</v>
      </c>
      <c r="L420" s="455">
        <f t="shared" ca="1" si="28"/>
        <v>3807371.1885581594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3807371.1885581594</v>
      </c>
      <c r="J421" s="455">
        <f t="array" ref="J421">IFERROR(INDEX('Retirement Calculator'!J:J,MATCH('Isaac 401k'!N421,'Retirement Calculator'!A:A,0),0),0)</f>
        <v>6404.7404596389215</v>
      </c>
      <c r="K421" s="455">
        <f t="shared" ca="1" si="27"/>
        <v>15837.360200410501</v>
      </c>
      <c r="L421" s="455">
        <f t="shared" ca="1" si="28"/>
        <v>3816803.808298931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3816803.808298931</v>
      </c>
      <c r="J422" s="455">
        <f t="array" ref="J422">IFERROR(INDEX('Retirement Calculator'!J:J,MATCH('Isaac 401k'!N422,'Retirement Calculator'!A:A,0),0),0)</f>
        <v>6404.7404596389215</v>
      </c>
      <c r="K422" s="455">
        <f t="shared" ca="1" si="27"/>
        <v>15876.662782663718</v>
      </c>
      <c r="L422" s="455">
        <f t="shared" ca="1" si="28"/>
        <v>3826275.7306219558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3826275.7306219558</v>
      </c>
      <c r="J423" s="455">
        <f t="array" ref="J423">IFERROR(INDEX('Retirement Calculator'!J:J,MATCH('Isaac 401k'!N423,'Retirement Calculator'!A:A,0),0),0)</f>
        <v>6404.7404596389215</v>
      </c>
      <c r="K423" s="455">
        <f t="shared" ca="1" si="27"/>
        <v>15916.129125676322</v>
      </c>
      <c r="L423" s="455">
        <f t="shared" ca="1" si="28"/>
        <v>3835787.1192879928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3835787.1192879928</v>
      </c>
      <c r="J424" s="455">
        <f t="array" ref="J424">IFERROR(INDEX('Retirement Calculator'!J:J,MATCH('Isaac 401k'!N424,'Retirement Calculator'!A:A,0),0),0)</f>
        <v>6404.7404596389215</v>
      </c>
      <c r="K424" s="455">
        <f t="shared" ca="1" si="27"/>
        <v>15955.759911784808</v>
      </c>
      <c r="L424" s="455">
        <f t="shared" ca="1" si="28"/>
        <v>3845338.1387401386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3845338.1387401386</v>
      </c>
      <c r="J425" s="455">
        <f t="array" ref="J425">IFERROR(INDEX('Retirement Calculator'!J:J,MATCH('Isaac 401k'!N425,'Retirement Calculator'!A:A,0),0),0)</f>
        <v>6404.7404596389215</v>
      </c>
      <c r="K425" s="455">
        <f t="shared" ca="1" si="27"/>
        <v>15995.555826168747</v>
      </c>
      <c r="L425" s="455">
        <f t="shared" ca="1" si="28"/>
        <v>3854928.9541066685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3854928.9541066685</v>
      </c>
      <c r="J426" s="455">
        <f t="array" ref="J426">IFERROR(INDEX('Retirement Calculator'!J:J,MATCH('Isaac 401k'!N426,'Retirement Calculator'!A:A,0),0),0)</f>
        <v>6404.7404596389215</v>
      </c>
      <c r="K426" s="455">
        <f t="shared" ca="1" si="27"/>
        <v>16035.517556862622</v>
      </c>
      <c r="L426" s="455">
        <f t="shared" ca="1" si="28"/>
        <v>3864559.7312038918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3864559.7312038918</v>
      </c>
      <c r="J427" s="455">
        <f t="array" ref="J427">IFERROR(INDEX('Retirement Calculator'!J:J,MATCH('Isaac 401k'!N427,'Retirement Calculator'!A:A,0),0),0)</f>
        <v>6404.7404596389215</v>
      </c>
      <c r="K427" s="455">
        <f t="shared" ca="1" si="27"/>
        <v>16075.645794767719</v>
      </c>
      <c r="L427" s="455">
        <f t="shared" ca="1" si="28"/>
        <v>3874230.6365390206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3874230.6365390206</v>
      </c>
      <c r="J428" s="455">
        <f t="array" ref="J428">IFERROR(INDEX('Retirement Calculator'!J:J,MATCH('Isaac 401k'!N428,'Retirement Calculator'!A:A,0),0),0)</f>
        <v>6404.7404596389215</v>
      </c>
      <c r="K428" s="455">
        <f t="shared" ca="1" si="27"/>
        <v>16115.941233664089</v>
      </c>
      <c r="L428" s="455">
        <f t="shared" ca="1" si="28"/>
        <v>3883941.8373130457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3883941.8373130457</v>
      </c>
      <c r="J429" s="455">
        <f t="array" ref="J429">IFERROR(INDEX('Retirement Calculator'!J:J,MATCH('Isaac 401k'!N429,'Retirement Calculator'!A:A,0),0),0)</f>
        <v>6404.7404596389215</v>
      </c>
      <c r="K429" s="455">
        <f t="shared" ca="1" si="27"/>
        <v>16156.404570222527</v>
      </c>
      <c r="L429" s="455">
        <f t="shared" ca="1" si="28"/>
        <v>3893693.501423629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3893693.501423629</v>
      </c>
      <c r="J430" s="455">
        <f t="array" ref="J430">IFERROR(INDEX('Retirement Calculator'!J:J,MATCH('Isaac 401k'!N430,'Retirement Calculator'!A:A,0),0),0)</f>
        <v>6404.7404596389215</v>
      </c>
      <c r="K430" s="455">
        <f t="shared" ca="1" si="27"/>
        <v>16197.036504016623</v>
      </c>
      <c r="L430" s="455">
        <f t="shared" ca="1" si="28"/>
        <v>3903485.7974680066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3903485.7974680066</v>
      </c>
      <c r="J431" s="455">
        <f t="array" ref="J431">IFERROR(INDEX('Retirement Calculator'!J:J,MATCH('Isaac 401k'!N431,'Retirement Calculator'!A:A,0),0),0)</f>
        <v>6404.7404596389215</v>
      </c>
      <c r="K431" s="455">
        <f t="shared" ca="1" si="27"/>
        <v>16237.837737534865</v>
      </c>
      <c r="L431" s="455">
        <f t="shared" ca="1" si="28"/>
        <v>3913318.8947459022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3913318.8947459022</v>
      </c>
      <c r="J432" s="455">
        <f t="array" ref="J432">IFERROR(INDEX('Retirement Calculator'!J:J,MATCH('Isaac 401k'!N432,'Retirement Calculator'!A:A,0),0),0)</f>
        <v>6404.7404596389215</v>
      </c>
      <c r="K432" s="455">
        <f t="shared" ca="1" si="27"/>
        <v>16278.80897619276</v>
      </c>
      <c r="L432" s="455">
        <f t="shared" ca="1" si="28"/>
        <v>3923192.963262456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3923192.963262456</v>
      </c>
      <c r="J433" s="455">
        <f t="array" ref="J433">IFERROR(INDEX('Retirement Calculator'!J:J,MATCH('Isaac 401k'!N433,'Retirement Calculator'!A:A,0),0),0)</f>
        <v>6404.7404596389215</v>
      </c>
      <c r="K433" s="455">
        <f t="shared" ca="1" si="27"/>
        <v>16319.950928345072</v>
      </c>
      <c r="L433" s="455">
        <f t="shared" ca="1" si="28"/>
        <v>3933108.1737311617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3933108.1737311617</v>
      </c>
      <c r="J434" s="455">
        <f t="array" ref="J434">IFERROR(INDEX('Retirement Calculator'!J:J,MATCH('Isaac 401k'!N434,'Retirement Calculator'!A:A,0),0),0)</f>
        <v>6404.7404596389215</v>
      </c>
      <c r="K434" s="455">
        <f t="shared" ca="1" si="27"/>
        <v>16361.264305298011</v>
      </c>
      <c r="L434" s="455">
        <f t="shared" ca="1" si="28"/>
        <v>3943064.6975768209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3943064.6975768209</v>
      </c>
      <c r="J435" s="455">
        <f t="array" ref="J435">IFERROR(INDEX('Retirement Calculator'!J:J,MATCH('Isaac 401k'!N435,'Retirement Calculator'!A:A,0),0),0)</f>
        <v>6404.7404596389215</v>
      </c>
      <c r="K435" s="455">
        <f t="shared" ca="1" si="27"/>
        <v>16402.749821321591</v>
      </c>
      <c r="L435" s="455">
        <f t="shared" ca="1" si="28"/>
        <v>3953062.7069385033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3953062.7069385033</v>
      </c>
      <c r="J436" s="455">
        <f t="array" ref="J436">IFERROR(INDEX('Retirement Calculator'!J:J,MATCH('Isaac 401k'!N436,'Retirement Calculator'!A:A,0),0),0)</f>
        <v>6404.7404596389215</v>
      </c>
      <c r="K436" s="455">
        <f t="shared" ca="1" si="27"/>
        <v>16444.408193661933</v>
      </c>
      <c r="L436" s="455">
        <f t="shared" ca="1" si="28"/>
        <v>3963102.374672526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3963102.374672526</v>
      </c>
      <c r="J437" s="455">
        <f t="array" ref="J437">IFERROR(INDEX('Retirement Calculator'!J:J,MATCH('Isaac 401k'!N437,'Retirement Calculator'!A:A,0),0),0)</f>
        <v>6404.7404596389215</v>
      </c>
      <c r="K437" s="455">
        <f t="shared" ca="1" si="27"/>
        <v>16486.240142553695</v>
      </c>
      <c r="L437" s="455">
        <f t="shared" ca="1" si="28"/>
        <v>3973183.8743554405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3973183.8743554405</v>
      </c>
      <c r="J438" s="455">
        <f t="array" ref="J438">IFERROR(INDEX('Retirement Calculator'!J:J,MATCH('Isaac 401k'!N438,'Retirement Calculator'!A:A,0),0),0)</f>
        <v>6404.7404596389215</v>
      </c>
      <c r="K438" s="455">
        <f t="shared" ca="1" si="27"/>
        <v>16528.246391232504</v>
      </c>
      <c r="L438" s="455">
        <f t="shared" ca="1" si="28"/>
        <v>3983307.380287034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3983307.380287034</v>
      </c>
      <c r="J439" s="455">
        <f t="array" ref="J439">IFERROR(INDEX('Retirement Calculator'!J:J,MATCH('Isaac 401k'!N439,'Retirement Calculator'!A:A,0),0),0)</f>
        <v>6404.7404596389215</v>
      </c>
      <c r="K439" s="455">
        <f t="shared" ca="1" si="27"/>
        <v>16570.427665947478</v>
      </c>
      <c r="L439" s="455">
        <f t="shared" ca="1" si="28"/>
        <v>3993473.0674933423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3993473.0674933423</v>
      </c>
      <c r="J440" s="455">
        <f t="array" ref="J440">IFERROR(INDEX('Retirement Calculator'!J:J,MATCH('Isaac 401k'!N440,'Retirement Calculator'!A:A,0),0),0)</f>
        <v>6404.7404596389215</v>
      </c>
      <c r="K440" s="455">
        <f t="shared" ca="1" si="27"/>
        <v>16612.784695973762</v>
      </c>
      <c r="L440" s="455">
        <f t="shared" ca="1" si="28"/>
        <v>4003681.1117296768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4003681.1117296768</v>
      </c>
      <c r="J441" s="455">
        <f t="array" ref="J441">IFERROR(INDEX('Retirement Calculator'!J:J,MATCH('Isaac 401k'!N441,'Retirement Calculator'!A:A,0),0),0)</f>
        <v>6404.7404596389215</v>
      </c>
      <c r="K441" s="455">
        <f t="shared" ca="1" si="27"/>
        <v>16655.318213625156</v>
      </c>
      <c r="L441" s="455">
        <f t="shared" ca="1" si="28"/>
        <v>4013931.6894836631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4013931.6894836631</v>
      </c>
      <c r="J442" s="455">
        <f t="array" ref="J442">IFERROR(INDEX('Retirement Calculator'!J:J,MATCH('Isaac 401k'!N442,'Retirement Calculator'!A:A,0),0),0)</f>
        <v>6404.7404596389215</v>
      </c>
      <c r="K442" s="455">
        <f t="shared" ca="1" si="27"/>
        <v>16698.028954266767</v>
      </c>
      <c r="L442" s="455">
        <f t="shared" ca="1" si="28"/>
        <v>4024224.9779782905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4024224.9779782905</v>
      </c>
      <c r="J443" s="455">
        <f t="array" ref="J443">IFERROR(INDEX('Retirement Calculator'!J:J,MATCH('Isaac 401k'!N443,'Retirement Calculator'!A:A,0),0),0)</f>
        <v>6404.7404596389215</v>
      </c>
      <c r="K443" s="455">
        <f t="shared" ca="1" si="27"/>
        <v>16740.917656327714</v>
      </c>
      <c r="L443" s="455">
        <f t="shared" ca="1" si="28"/>
        <v>4034561.155174979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4034561.155174979</v>
      </c>
      <c r="J444" s="455">
        <f t="array" ref="J444">IFERROR(INDEX('Retirement Calculator'!J:J,MATCH('Isaac 401k'!N444,'Retirement Calculator'!A:A,0),0),0)</f>
        <v>6404.7404596389215</v>
      </c>
      <c r="K444" s="455">
        <f t="shared" ca="1" si="27"/>
        <v>16783.985061313917</v>
      </c>
      <c r="L444" s="455">
        <f t="shared" ca="1" si="28"/>
        <v>4044940.3997766539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4044940.3997766539</v>
      </c>
      <c r="J445" s="455">
        <f t="array" ref="J445">IFERROR(INDEX('Retirement Calculator'!J:J,MATCH('Isaac 401k'!N445,'Retirement Calculator'!A:A,0),0),0)</f>
        <v>6404.7404596389215</v>
      </c>
      <c r="K445" s="455">
        <f t="shared" ca="1" si="27"/>
        <v>16827.231913820895</v>
      </c>
      <c r="L445" s="455">
        <f t="shared" ca="1" si="28"/>
        <v>4055362.8912308356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4055362.8912308356</v>
      </c>
      <c r="J446" s="455">
        <f t="array" ref="J446">IFERROR(INDEX('Retirement Calculator'!J:J,MATCH('Isaac 401k'!N446,'Retirement Calculator'!A:A,0),0),0)</f>
        <v>6404.7404596389215</v>
      </c>
      <c r="K446" s="455">
        <f t="shared" ca="1" si="27"/>
        <v>16870.658961546651</v>
      </c>
      <c r="L446" s="455">
        <f t="shared" ca="1" si="28"/>
        <v>4065828.8097327431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4065828.8097327431</v>
      </c>
      <c r="J447" s="455">
        <f t="array" ref="J447">IFERROR(INDEX('Retirement Calculator'!J:J,MATCH('Isaac 401k'!N447,'Retirement Calculator'!A:A,0),0),0)</f>
        <v>6404.7404596389215</v>
      </c>
      <c r="K447" s="455">
        <f t="shared" ca="1" si="27"/>
        <v>16914.266955304596</v>
      </c>
      <c r="L447" s="455">
        <f t="shared" ca="1" si="28"/>
        <v>4076338.3362284084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4076338.3362284084</v>
      </c>
      <c r="J448" s="455">
        <f t="array" ref="J448">IFERROR(INDEX('Retirement Calculator'!J:J,MATCH('Isaac 401k'!N448,'Retirement Calculator'!A:A,0),0),0)</f>
        <v>6404.7404596389215</v>
      </c>
      <c r="K448" s="455">
        <f t="shared" ca="1" si="27"/>
        <v>16958.056649036538</v>
      </c>
      <c r="L448" s="455">
        <f t="shared" ca="1" si="28"/>
        <v>4086891.652417806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4086891.652417806</v>
      </c>
      <c r="J449" s="455">
        <f t="array" ref="J449">IFERROR(INDEX('Retirement Calculator'!J:J,MATCH('Isaac 401k'!N449,'Retirement Calculator'!A:A,0),0),0)</f>
        <v>6404.7404596389215</v>
      </c>
      <c r="K449" s="455">
        <f t="shared" ca="1" si="27"/>
        <v>17002.028799825697</v>
      </c>
      <c r="L449" s="455">
        <f t="shared" ca="1" si="28"/>
        <v>4097488.9407579927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4097488.9407579927</v>
      </c>
      <c r="J450" s="455">
        <f t="array" ref="J450">IFERROR(INDEX('Retirement Calculator'!J:J,MATCH('Isaac 401k'!N450,'Retirement Calculator'!A:A,0),0),0)</f>
        <v>6404.7404596389215</v>
      </c>
      <c r="K450" s="455">
        <f t="shared" ca="1" si="27"/>
        <v>17046.184167909807</v>
      </c>
      <c r="L450" s="455">
        <f t="shared" ca="1" si="28"/>
        <v>4108130.3844662635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4108130.3844662635</v>
      </c>
      <c r="J451" s="455">
        <f t="array" ref="J451">IFERROR(INDEX('Retirement Calculator'!J:J,MATCH('Isaac 401k'!N451,'Retirement Calculator'!A:A,0),0),0)</f>
        <v>6404.7404596389215</v>
      </c>
      <c r="K451" s="455">
        <f t="shared" ca="1" si="27"/>
        <v>17090.523516694269</v>
      </c>
      <c r="L451" s="455">
        <f t="shared" ca="1" si="28"/>
        <v>4118816.1675233184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4118816.1675233184</v>
      </c>
      <c r="J452" s="455">
        <f t="array" ref="J452">IFERROR(INDEX('Retirement Calculator'!J:J,MATCH('Isaac 401k'!N452,'Retirement Calculator'!A:A,0),0),0)</f>
        <v>6404.7404596389215</v>
      </c>
      <c r="K452" s="455">
        <f t="shared" ca="1" si="27"/>
        <v>17135.047612765331</v>
      </c>
      <c r="L452" s="455">
        <f t="shared" ca="1" si="28"/>
        <v>4129546.4746764447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4129546.4746764447</v>
      </c>
      <c r="J453" s="455">
        <f t="array" ref="J453">IFERROR(INDEX('Retirement Calculator'!J:J,MATCH('Isaac 401k'!N453,'Retirement Calculator'!A:A,0),0),0)</f>
        <v>6404.7404596389215</v>
      </c>
      <c r="K453" s="455">
        <f t="shared" ca="1" si="27"/>
        <v>17179.757225903359</v>
      </c>
      <c r="L453" s="455">
        <f t="shared" ca="1" si="28"/>
        <v>4140321.4914427088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4140321.4914427088</v>
      </c>
      <c r="J454" s="455">
        <f t="array" ref="J454">IFERROR(INDEX('Retirement Calculator'!J:J,MATCH('Isaac 401k'!N454,'Retirement Calculator'!A:A,0),0),0)</f>
        <v>6404.7404596389215</v>
      </c>
      <c r="K454" s="455">
        <f t="shared" ca="1" si="27"/>
        <v>17224.653129096121</v>
      </c>
      <c r="L454" s="455">
        <f t="shared" ca="1" si="28"/>
        <v>4151141.4041121658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4151141.4041121658</v>
      </c>
      <c r="J455" s="455">
        <f t="array" ref="J455">IFERROR(INDEX('Retirement Calculator'!J:J,MATCH('Isaac 401k'!N455,'Retirement Calculator'!A:A,0),0),0)</f>
        <v>6404.7404596389215</v>
      </c>
      <c r="K455" s="455">
        <f t="shared" ca="1" si="27"/>
        <v>17269.736098552192</v>
      </c>
      <c r="L455" s="455">
        <f t="shared" ca="1" si="28"/>
        <v>4162006.3997510788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4162006.3997510788</v>
      </c>
      <c r="J456" s="455">
        <f t="array" ref="J456">IFERROR(INDEX('Retirement Calculator'!J:J,MATCH('Isaac 401k'!N456,'Retirement Calculator'!A:A,0),0),0)</f>
        <v>6404.7404596389215</v>
      </c>
      <c r="K456" s="455">
        <f t="shared" ca="1" si="27"/>
        <v>17315.006913714333</v>
      </c>
      <c r="L456" s="455">
        <f t="shared" ca="1" si="28"/>
        <v>4172916.6662051538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4172916.6662051538</v>
      </c>
      <c r="J457" s="455">
        <f t="array" ref="J457">IFERROR(INDEX('Retirement Calculator'!J:J,MATCH('Isaac 401k'!N457,'Retirement Calculator'!A:A,0),0),0)</f>
        <v>6404.7404596389215</v>
      </c>
      <c r="K457" s="455">
        <f t="shared" ca="1" si="27"/>
        <v>17360.466357272977</v>
      </c>
      <c r="L457" s="455">
        <f t="shared" ca="1" si="28"/>
        <v>4183872.3921027877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4183872.3921027877</v>
      </c>
      <c r="J458" s="455">
        <f t="array" ref="J458">IFERROR(INDEX('Retirement Calculator'!J:J,MATCH('Isaac 401k'!N458,'Retirement Calculator'!A:A,0),0),0)</f>
        <v>6404.7404596389215</v>
      </c>
      <c r="K458" s="455">
        <f t="shared" ca="1" si="27"/>
        <v>17406.115215179787</v>
      </c>
      <c r="L458" s="455">
        <f t="shared" ca="1" si="28"/>
        <v>4194873.7668583281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4194873.7668583281</v>
      </c>
      <c r="J459" s="455">
        <f t="array" ref="J459">IFERROR(INDEX('Retirement Calculator'!J:J,MATCH('Isaac 401k'!N459,'Retirement Calculator'!A:A,0),0),0)</f>
        <v>6404.7404596389215</v>
      </c>
      <c r="K459" s="455">
        <f t="shared" ca="1" si="27"/>
        <v>17451.954276661203</v>
      </c>
      <c r="L459" s="455">
        <f t="shared" ca="1" si="28"/>
        <v>4205920.9806753499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4205920.9806753499</v>
      </c>
      <c r="J460" s="455">
        <f t="array" ref="J460">IFERROR(INDEX('Retirement Calculator'!J:J,MATCH('Isaac 401k'!N460,'Retirement Calculator'!A:A,0),0),0)</f>
        <v>6404.7404596389215</v>
      </c>
      <c r="K460" s="455">
        <f t="shared" ca="1" si="27"/>
        <v>17497.984334232129</v>
      </c>
      <c r="L460" s="455">
        <f t="shared" ca="1" si="28"/>
        <v>4217014.2245499436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4217014.2245499436</v>
      </c>
      <c r="J461" s="455">
        <f t="array" ref="J461">IFERROR(INDEX('Retirement Calculator'!J:J,MATCH('Isaac 401k'!N461,'Retirement Calculator'!A:A,0),0),0)</f>
        <v>6404.7404596389215</v>
      </c>
      <c r="K461" s="455">
        <f t="shared" ca="1" si="27"/>
        <v>17544.206183709604</v>
      </c>
      <c r="L461" s="455">
        <f t="shared" ca="1" si="28"/>
        <v>4228153.6902740141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4228153.6902740141</v>
      </c>
      <c r="J462" s="455">
        <f t="array" ref="J462">IFERROR(INDEX('Retirement Calculator'!J:J,MATCH('Isaac 401k'!N462,'Retirement Calculator'!A:A,0),0),0)</f>
        <v>6404.7404596389215</v>
      </c>
      <c r="K462" s="455">
        <f t="shared" ca="1" si="27"/>
        <v>17590.620624226565</v>
      </c>
      <c r="L462" s="455">
        <f t="shared" ca="1" si="28"/>
        <v>4239339.570438602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4239339.570438602</v>
      </c>
      <c r="J463" s="455">
        <f t="array" ref="J463">IFERROR(INDEX('Retirement Calculator'!J:J,MATCH('Isaac 401k'!N463,'Retirement Calculator'!A:A,0),0),0)</f>
        <v>6404.7404596389215</v>
      </c>
      <c r="K463" s="455">
        <f t="shared" ca="1" si="27"/>
        <v>17637.228458245681</v>
      </c>
      <c r="L463" s="455">
        <f t="shared" ca="1" si="28"/>
        <v>4250572.0584372086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4250572.0584372086</v>
      </c>
      <c r="J464" s="455">
        <f t="array" ref="J464">IFERROR(INDEX('Retirement Calculator'!J:J,MATCH('Isaac 401k'!N464,'Retirement Calculator'!A:A,0),0),0)</f>
        <v>6404.7404596389215</v>
      </c>
      <c r="K464" s="455">
        <f t="shared" ca="1" si="27"/>
        <v>17684.030491573209</v>
      </c>
      <c r="L464" s="455">
        <f t="shared" ca="1" si="28"/>
        <v>4261851.3484691428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4261851.3484691428</v>
      </c>
      <c r="J465" s="455">
        <f t="array" ref="J465">IFERROR(INDEX('Retirement Calculator'!J:J,MATCH('Isaac 401k'!N465,'Retirement Calculator'!A:A,0),0),0)</f>
        <v>6404.7404596389215</v>
      </c>
      <c r="K465" s="455">
        <f t="shared" ca="1" si="27"/>
        <v>17731.027533372933</v>
      </c>
      <c r="L465" s="455">
        <f t="shared" ca="1" si="28"/>
        <v>4273177.635542877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4273177.635542877</v>
      </c>
      <c r="J466" s="455">
        <f t="array" ref="J466">IFERROR(INDEX('Retirement Calculator'!J:J,MATCH('Isaac 401k'!N466,'Retirement Calculator'!A:A,0),0),0)</f>
        <v>6404.7404596389215</v>
      </c>
      <c r="K466" s="455">
        <f t="shared" ca="1" si="27"/>
        <v>17778.220396180161</v>
      </c>
      <c r="L466" s="455">
        <f t="shared" ca="1" si="28"/>
        <v>4284551.1154794181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4284551.1154794181</v>
      </c>
      <c r="J467" s="455">
        <f t="array" ref="J467">IFERROR(INDEX('Retirement Calculator'!J:J,MATCH('Isaac 401k'!N467,'Retirement Calculator'!A:A,0),0),0)</f>
        <v>6404.7404596389215</v>
      </c>
      <c r="K467" s="455">
        <f t="shared" ca="1" si="27"/>
        <v>17825.609895915746</v>
      </c>
      <c r="L467" s="455">
        <f t="shared" ca="1" si="28"/>
        <v>4295971.9849156952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4295971.9849156952</v>
      </c>
      <c r="J468" s="455">
        <f t="array" ref="J468">IFERROR(INDEX('Retirement Calculator'!J:J,MATCH('Isaac 401k'!N468,'Retirement Calculator'!A:A,0),0),0)</f>
        <v>6404.7404596389215</v>
      </c>
      <c r="K468" s="455">
        <f t="shared" ca="1" si="27"/>
        <v>17873.196851900237</v>
      </c>
      <c r="L468" s="455">
        <f t="shared" ca="1" si="28"/>
        <v>4307440.4413079564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4307440.4413079564</v>
      </c>
      <c r="J469" s="455">
        <f t="array" ref="J469">IFERROR(INDEX('Retirement Calculator'!J:J,MATCH('Isaac 401k'!N469,'Retirement Calculator'!A:A,0),0),0)</f>
        <v>6404.7404596389215</v>
      </c>
      <c r="K469" s="455">
        <f t="shared" ca="1" si="27"/>
        <v>17920.982086867989</v>
      </c>
      <c r="L469" s="455">
        <f t="shared" ca="1" si="28"/>
        <v>4318956.6829351857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4318956.6829351857</v>
      </c>
      <c r="J470" s="455">
        <f t="array" ref="J470">IFERROR(INDEX('Retirement Calculator'!J:J,MATCH('Isaac 401k'!N470,'Retirement Calculator'!A:A,0),0),0)</f>
        <v>6404.7404596389215</v>
      </c>
      <c r="K470" s="455">
        <f t="shared" ca="1" si="27"/>
        <v>17968.966426981446</v>
      </c>
      <c r="L470" s="455">
        <f t="shared" ca="1" si="28"/>
        <v>4330520.9089025287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4330520.9089025287</v>
      </c>
      <c r="J471" s="455">
        <f t="array" ref="J471">IFERROR(INDEX('Retirement Calculator'!J:J,MATCH('Isaac 401k'!N471,'Retirement Calculator'!A:A,0),0),0)</f>
        <v>6404.7404596389215</v>
      </c>
      <c r="K471" s="455">
        <f t="shared" ca="1" si="27"/>
        <v>18017.150701845374</v>
      </c>
      <c r="L471" s="455">
        <f t="shared" ca="1" si="28"/>
        <v>4342133.3191447351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4342133.3191447351</v>
      </c>
      <c r="J472" s="455">
        <f t="array" ref="J472">IFERROR(INDEX('Retirement Calculator'!J:J,MATCH('Isaac 401k'!N472,'Retirement Calculator'!A:A,0),0),0)</f>
        <v>6404.7404596389215</v>
      </c>
      <c r="K472" s="455">
        <f t="shared" ca="1" si="27"/>
        <v>18065.535744521236</v>
      </c>
      <c r="L472" s="455">
        <f t="shared" ca="1" si="28"/>
        <v>4353794.1144296173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4353794.1144296173</v>
      </c>
      <c r="J473" s="455">
        <f t="array" ref="J473">IFERROR(INDEX('Retirement Calculator'!J:J,MATCH('Isaac 401k'!N473,'Retirement Calculator'!A:A,0),0),0)</f>
        <v>6404.7404596389215</v>
      </c>
      <c r="K473" s="455">
        <f t="shared" ca="1" si="27"/>
        <v>18114.122391541576</v>
      </c>
      <c r="L473" s="455">
        <f t="shared" ca="1" si="28"/>
        <v>4365503.4963615201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4365503.4963615201</v>
      </c>
      <c r="J474" s="455">
        <f t="array" ref="J474">IFERROR(INDEX('Retirement Calculator'!J:J,MATCH('Isaac 401k'!N474,'Retirement Calculator'!A:A,0),0),0)</f>
        <v>6404.7404596389215</v>
      </c>
      <c r="K474" s="455">
        <f t="shared" ca="1" si="27"/>
        <v>18162.911482924505</v>
      </c>
      <c r="L474" s="455">
        <f t="shared" ca="1" si="28"/>
        <v>4377261.6673848061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4377261.6673848061</v>
      </c>
      <c r="J475" s="455">
        <f t="array" ref="J475">IFERROR(INDEX('Retirement Calculator'!J:J,MATCH('Isaac 401k'!N475,'Retirement Calculator'!A:A,0),0),0)</f>
        <v>6404.7404596389215</v>
      </c>
      <c r="K475" s="455">
        <f t="shared" ca="1" si="27"/>
        <v>18211.903862188199</v>
      </c>
      <c r="L475" s="455">
        <f t="shared" ca="1" si="28"/>
        <v>4389068.830787356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4389068.830787356</v>
      </c>
      <c r="J476" s="455">
        <f t="array" ref="J476">IFERROR(INDEX('Retirement Calculator'!J:J,MATCH('Isaac 401k'!N476,'Retirement Calculator'!A:A,0),0),0)</f>
        <v>6404.7404596389215</v>
      </c>
      <c r="K476" s="455">
        <f t="shared" ca="1" si="27"/>
        <v>18261.100376365488</v>
      </c>
      <c r="L476" s="455">
        <f t="shared" ca="1" si="28"/>
        <v>4400925.1907040831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4400925.1907040831</v>
      </c>
      <c r="J477" s="455">
        <f t="array" ref="J477">IFERROR(INDEX('Retirement Calculator'!J:J,MATCH('Isaac 401k'!N477,'Retirement Calculator'!A:A,0),0),0)</f>
        <v>6404.7404596389215</v>
      </c>
      <c r="K477" s="455">
        <f t="shared" ca="1" si="27"/>
        <v>18310.501876018519</v>
      </c>
      <c r="L477" s="455">
        <f t="shared" ca="1" si="28"/>
        <v>4412830.9521204634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4412830.9521204634</v>
      </c>
      <c r="J478" s="455">
        <f t="array" ref="J478">IFERROR(INDEX('Retirement Calculator'!J:J,MATCH('Isaac 401k'!N478,'Retirement Calculator'!A:A,0),0),0)</f>
        <v>6404.7404596389215</v>
      </c>
      <c r="K478" s="455">
        <f t="shared" ca="1" si="27"/>
        <v>18360.109215253437</v>
      </c>
      <c r="L478" s="455">
        <f t="shared" ca="1" si="28"/>
        <v>4424786.3208760777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4424786.3208760777</v>
      </c>
      <c r="J479" s="455">
        <f t="array" ref="J479">IFERROR(INDEX('Retirement Calculator'!J:J,MATCH('Isaac 401k'!N479,'Retirement Calculator'!A:A,0),0),0)</f>
        <v>6404.7404596389215</v>
      </c>
      <c r="K479" s="455">
        <f t="shared" ca="1" si="27"/>
        <v>18409.923251735163</v>
      </c>
      <c r="L479" s="455">
        <f t="shared" ca="1" si="28"/>
        <v>4436791.5036681741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4436791.5036681741</v>
      </c>
      <c r="J480" s="455">
        <f t="array" ref="J480">IFERROR(INDEX('Retirement Calculator'!J:J,MATCH('Isaac 401k'!N480,'Retirement Calculator'!A:A,0),0),0)</f>
        <v>6404.7404596389215</v>
      </c>
      <c r="K480" s="455">
        <f t="shared" ca="1" si="27"/>
        <v>18459.94484670223</v>
      </c>
      <c r="L480" s="455">
        <f t="shared" ca="1" si="28"/>
        <v>4448846.7080552373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4448846.7080552373</v>
      </c>
      <c r="J481" s="455">
        <f t="array" ref="J481">IFERROR(INDEX('Retirement Calculator'!J:J,MATCH('Isaac 401k'!N481,'Retirement Calculator'!A:A,0),0),0)</f>
        <v>6404.7404596389215</v>
      </c>
      <c r="K481" s="455">
        <f t="shared" ca="1" si="27"/>
        <v>18510.174864981662</v>
      </c>
      <c r="L481" s="455">
        <f t="shared" ca="1" si="28"/>
        <v>4460952.14246058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4460952.14246058</v>
      </c>
      <c r="J482" s="455">
        <f t="array" ref="J482">IFERROR(INDEX('Retirement Calculator'!J:J,MATCH('Isaac 401k'!N482,'Retirement Calculator'!A:A,0),0),0)</f>
        <v>6404.7404596389215</v>
      </c>
      <c r="K482" s="455">
        <f t="shared" ca="1" si="27"/>
        <v>18560.614175003921</v>
      </c>
      <c r="L482" s="455">
        <f t="shared" ca="1" si="28"/>
        <v>4473108.0161759453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4473108.0161759453</v>
      </c>
      <c r="J483" s="455">
        <f t="array" ref="J483">IFERROR(INDEX('Retirement Calculator'!J:J,MATCH('Isaac 401k'!N483,'Retirement Calculator'!A:A,0),0),0)</f>
        <v>6404.7404596389215</v>
      </c>
      <c r="K483" s="455">
        <f t="shared" ca="1" si="27"/>
        <v>18611.263648817945</v>
      </c>
      <c r="L483" s="455">
        <f t="shared" ca="1" si="28"/>
        <v>4485314.5393651249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4485314.5393651249</v>
      </c>
      <c r="J484" s="455">
        <f t="array" ref="J484">IFERROR(INDEX('Retirement Calculator'!J:J,MATCH('Isaac 401k'!N484,'Retirement Calculator'!A:A,0),0),0)</f>
        <v>6404.7404596389215</v>
      </c>
      <c r="K484" s="455">
        <f t="shared" ca="1" si="27"/>
        <v>18662.124162106193</v>
      </c>
      <c r="L484" s="455">
        <f t="shared" ca="1" si="28"/>
        <v>4497571.9230675921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4497571.9230675921</v>
      </c>
      <c r="J485" s="455">
        <f t="array" ref="J485">IFERROR(INDEX('Retirement Calculator'!J:J,MATCH('Isaac 401k'!N485,'Retirement Calculator'!A:A,0),0),0)</f>
        <v>6404.7404596389215</v>
      </c>
      <c r="K485" s="455">
        <f t="shared" ca="1" si="27"/>
        <v>18713.196594199806</v>
      </c>
      <c r="L485" s="455">
        <f t="shared" ca="1" si="28"/>
        <v>4509880.3792021535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4509880.3792021535</v>
      </c>
      <c r="J486" s="455">
        <f t="array" ref="J486">IFERROR(INDEX('Retirement Calculator'!J:J,MATCH('Isaac 401k'!N486,'Retirement Calculator'!A:A,0),0),0)</f>
        <v>6404.7404596389215</v>
      </c>
      <c r="K486" s="455">
        <f t="shared" ca="1" si="27"/>
        <v>18764.481828093813</v>
      </c>
      <c r="L486" s="455">
        <f t="shared" ca="1" si="28"/>
        <v>4522240.1205706084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4522240.1205706084</v>
      </c>
      <c r="J487" s="455">
        <f t="array" ref="J487">IFERROR(INDEX('Retirement Calculator'!J:J,MATCH('Isaac 401k'!N487,'Retirement Calculator'!A:A,0),0),0)</f>
        <v>6404.7404596389215</v>
      </c>
      <c r="K487" s="455">
        <f t="shared" ca="1" si="27"/>
        <v>18815.980750462375</v>
      </c>
      <c r="L487" s="455">
        <f t="shared" ca="1" si="28"/>
        <v>4534651.3608614318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4534651.3608614318</v>
      </c>
      <c r="J488" s="455">
        <f t="array" ref="J488">IFERROR(INDEX('Retirement Calculator'!J:J,MATCH('Isaac 401k'!N488,'Retirement Calculator'!A:A,0),0),0)</f>
        <v>6404.7404596389215</v>
      </c>
      <c r="K488" s="455">
        <f t="shared" ca="1" si="27"/>
        <v>18867.694251674136</v>
      </c>
      <c r="L488" s="455">
        <f t="shared" ca="1" si="28"/>
        <v>4547114.3146534674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4547114.3146534674</v>
      </c>
      <c r="J489" s="455">
        <f t="array" ref="J489">IFERROR(INDEX('Retirement Calculator'!J:J,MATCH('Isaac 401k'!N489,'Retirement Calculator'!A:A,0),0),0)</f>
        <v>6404.7404596389215</v>
      </c>
      <c r="K489" s="455">
        <f t="shared" ca="1" si="27"/>
        <v>18919.62322580762</v>
      </c>
      <c r="L489" s="455">
        <f t="shared" ca="1" si="28"/>
        <v>4559629.197419636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4559629.197419636</v>
      </c>
      <c r="J490" s="455">
        <f t="array" ref="J490">IFERROR(INDEX('Retirement Calculator'!J:J,MATCH('Isaac 401k'!N490,'Retirement Calculator'!A:A,0),0),0)</f>
        <v>6404.7404596389215</v>
      </c>
      <c r="K490" s="455">
        <f t="shared" ca="1" si="27"/>
        <v>18971.768570666656</v>
      </c>
      <c r="L490" s="455">
        <f t="shared" ca="1" si="28"/>
        <v>4572196.2255306635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4572196.2255306635</v>
      </c>
      <c r="J491" s="455">
        <f t="array" ref="J491">IFERROR(INDEX('Retirement Calculator'!J:J,MATCH('Isaac 401k'!N491,'Retirement Calculator'!A:A,0),0),0)</f>
        <v>6404.7404596389215</v>
      </c>
      <c r="K491" s="455">
        <f t="shared" ca="1" si="27"/>
        <v>19024.131187795938</v>
      </c>
      <c r="L491" s="455">
        <f t="shared" ca="1" si="28"/>
        <v>4584815.6162588205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4584815.6162588205</v>
      </c>
      <c r="J492" s="455">
        <f t="array" ref="J492">IFERROR(INDEX('Retirement Calculator'!J:J,MATCH('Isaac 401k'!N492,'Retirement Calculator'!A:A,0),0),0)</f>
        <v>6404.7404596389215</v>
      </c>
      <c r="K492" s="455">
        <f t="shared" ca="1" si="27"/>
        <v>19076.711982496592</v>
      </c>
      <c r="L492" s="455">
        <f t="shared" ca="1" si="28"/>
        <v>4597487.5877816789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4597487.5877816789</v>
      </c>
      <c r="J493" s="455">
        <f t="array" ref="J493">IFERROR(INDEX('Retirement Calculator'!J:J,MATCH('Isaac 401k'!N493,'Retirement Calculator'!A:A,0),0),0)</f>
        <v>6404.7404596389215</v>
      </c>
      <c r="K493" s="455">
        <f t="shared" ca="1" si="27"/>
        <v>19129.511863841835</v>
      </c>
      <c r="L493" s="455">
        <f t="shared" ca="1" si="28"/>
        <v>4610212.3591858819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4610212.3591858819</v>
      </c>
      <c r="J494" s="455">
        <f t="array" ref="J494">IFERROR(INDEX('Retirement Calculator'!J:J,MATCH('Isaac 401k'!N494,'Retirement Calculator'!A:A,0),0),0)</f>
        <v>6404.7404596389215</v>
      </c>
      <c r="K494" s="455">
        <f t="shared" ca="1" si="27"/>
        <v>19182.531744692678</v>
      </c>
      <c r="L494" s="455">
        <f t="shared" ca="1" si="28"/>
        <v>4622990.1504709357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4622990.1504709357</v>
      </c>
      <c r="J495" s="455">
        <f t="array" ref="J495">IFERROR(INDEX('Retirement Calculator'!J:J,MATCH('Isaac 401k'!N495,'Retirement Calculator'!A:A,0),0),0)</f>
        <v>6404.7404596389215</v>
      </c>
      <c r="K495" s="455">
        <f t="shared" ca="1" si="27"/>
        <v>19235.772541713737</v>
      </c>
      <c r="L495" s="455">
        <f t="shared" ca="1" si="28"/>
        <v>4635821.182553011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4635821.182553011</v>
      </c>
      <c r="J496" s="455">
        <f t="array" ref="J496">IFERROR(INDEX('Retirement Calculator'!J:J,MATCH('Isaac 401k'!N496,'Retirement Calculator'!A:A,0),0),0)</f>
        <v>6404.7404596389215</v>
      </c>
      <c r="K496" s="455">
        <f t="shared" ca="1" si="27"/>
        <v>19289.235175389051</v>
      </c>
      <c r="L496" s="455">
        <f t="shared" ca="1" si="28"/>
        <v>4648705.6772687612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4648705.6772687612</v>
      </c>
      <c r="J497" s="455">
        <f t="array" ref="J497">IFERROR(INDEX('Retirement Calculator'!J:J,MATCH('Isaac 401k'!N497,'Retirement Calculator'!A:A,0),0),0)</f>
        <v>6404.7404596389215</v>
      </c>
      <c r="K497" s="455">
        <f t="shared" ca="1" si="27"/>
        <v>19342.920570038012</v>
      </c>
      <c r="L497" s="455">
        <f t="shared" ca="1" si="28"/>
        <v>4661643.8573791608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4661643.8573791608</v>
      </c>
      <c r="J498" s="455">
        <f t="array" ref="J498">IFERROR(INDEX('Retirement Calculator'!J:J,MATCH('Isaac 401k'!N498,'Retirement Calculator'!A:A,0),0),0)</f>
        <v>6404.7404596389215</v>
      </c>
      <c r="K498" s="455">
        <f t="shared" ca="1" si="27"/>
        <v>19396.829653831341</v>
      </c>
      <c r="L498" s="455">
        <f t="shared" ca="1" si="28"/>
        <v>4674635.9465733534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4674635.9465733534</v>
      </c>
      <c r="J499" s="455">
        <f t="array" ref="J499">IFERROR(INDEX('Retirement Calculator'!J:J,MATCH('Isaac 401k'!N499,'Retirement Calculator'!A:A,0),0),0)</f>
        <v>6404.7404596389215</v>
      </c>
      <c r="K499" s="455">
        <f t="shared" ca="1" si="27"/>
        <v>19450.963358807145</v>
      </c>
      <c r="L499" s="455">
        <f t="shared" ca="1" si="28"/>
        <v>4687682.1694725221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4687682.1694725221</v>
      </c>
      <c r="J500" s="455">
        <f t="array" ref="J500">IFERROR(INDEX('Retirement Calculator'!J:J,MATCH('Isaac 401k'!N500,'Retirement Calculator'!A:A,0),0),0)</f>
        <v>6404.7404596389215</v>
      </c>
      <c r="K500" s="455">
        <f t="shared" ca="1" si="27"/>
        <v>19505.322620887015</v>
      </c>
      <c r="L500" s="455">
        <f t="shared" ca="1" si="28"/>
        <v>4700782.7516337708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4700782.7516337708</v>
      </c>
      <c r="J501" s="455">
        <f t="array" ref="J501">IFERROR(INDEX('Retirement Calculator'!J:J,MATCH('Isaac 401k'!N501,'Retirement Calculator'!A:A,0),0),0)</f>
        <v>6404.7404596389215</v>
      </c>
      <c r="K501" s="455">
        <f t="shared" ca="1" si="27"/>
        <v>19559.908379892218</v>
      </c>
      <c r="L501" s="455">
        <f t="shared" ca="1" si="28"/>
        <v>4713937.919554024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4713937.919554024</v>
      </c>
      <c r="J502" s="455">
        <f t="array" ref="J502">IFERROR(INDEX('Retirement Calculator'!J:J,MATCH('Isaac 401k'!N502,'Retirement Calculator'!A:A,0),0),0)</f>
        <v>6404.7404596389215</v>
      </c>
      <c r="K502" s="455">
        <f t="shared" ca="1" si="27"/>
        <v>19614.72157955994</v>
      </c>
      <c r="L502" s="455">
        <f t="shared" ca="1" si="28"/>
        <v>4727147.9006739454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4727147.9006739454</v>
      </c>
      <c r="J503" s="455">
        <f t="array" ref="J503">IFERROR(INDEX('Retirement Calculator'!J:J,MATCH('Isaac 401k'!N503,'Retirement Calculator'!A:A,0),0),0)</f>
        <v>6404.7404596389215</v>
      </c>
      <c r="K503" s="455">
        <f t="shared" ca="1" si="27"/>
        <v>19669.763167559613</v>
      </c>
      <c r="L503" s="455">
        <f t="shared" ca="1" si="28"/>
        <v>4740412.923381866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4740412.923381866</v>
      </c>
      <c r="J504" s="455">
        <f t="array" ref="J504">IFERROR(INDEX('Retirement Calculator'!J:J,MATCH('Isaac 401k'!N504,'Retirement Calculator'!A:A,0),0),0)</f>
        <v>6404.7404596389215</v>
      </c>
      <c r="K504" s="455">
        <f t="shared" ca="1" si="27"/>
        <v>19725.03409550928</v>
      </c>
      <c r="L504" s="455">
        <f t="shared" ca="1" si="28"/>
        <v>4753733.2170177363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4753733.2170177363</v>
      </c>
      <c r="J505" s="455">
        <f t="array" ref="J505">IFERROR(INDEX('Retirement Calculator'!J:J,MATCH('Isaac 401k'!N505,'Retirement Calculator'!A:A,0),0),0)</f>
        <v>6404.7404596389215</v>
      </c>
      <c r="K505" s="455">
        <f t="shared" ca="1" si="27"/>
        <v>19780.535318992072</v>
      </c>
      <c r="L505" s="455">
        <f t="shared" ca="1" si="28"/>
        <v>4767109.0118770897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4767109.0118770897</v>
      </c>
      <c r="J506" s="455">
        <f t="array" ref="J506">IFERROR(INDEX('Retirement Calculator'!J:J,MATCH('Isaac 401k'!N506,'Retirement Calculator'!A:A,0),0),0)</f>
        <v>6404.7404596389215</v>
      </c>
      <c r="K506" s="455">
        <f t="shared" ca="1" si="27"/>
        <v>19836.267797572713</v>
      </c>
      <c r="L506" s="455">
        <f t="shared" ca="1" si="28"/>
        <v>4780540.5392150236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4780540.5392150236</v>
      </c>
      <c r="J507" s="455">
        <f t="array" ref="J507">IFERROR(INDEX('Retirement Calculator'!J:J,MATCH('Isaac 401k'!N507,'Retirement Calculator'!A:A,0),0),0)</f>
        <v>6404.7404596389215</v>
      </c>
      <c r="K507" s="455">
        <f t="shared" ca="1" si="27"/>
        <v>19892.232494814103</v>
      </c>
      <c r="L507" s="455">
        <f t="shared" ca="1" si="28"/>
        <v>4794028.0312501993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4794028.0312501993</v>
      </c>
      <c r="J508" s="455">
        <f t="array" ref="J508">IFERROR(INDEX('Retirement Calculator'!J:J,MATCH('Isaac 401k'!N508,'Retirement Calculator'!A:A,0),0),0)</f>
        <v>6404.7404596389215</v>
      </c>
      <c r="K508" s="455">
        <f t="shared" ca="1" si="27"/>
        <v>19948.430378294004</v>
      </c>
      <c r="L508" s="455">
        <f t="shared" ca="1" si="28"/>
        <v>4807571.7211688543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4807571.7211688543</v>
      </c>
      <c r="J509" s="455">
        <f t="array" ref="J509">IFERROR(INDEX('Retirement Calculator'!J:J,MATCH('Isaac 401k'!N509,'Retirement Calculator'!A:A,0),0),0)</f>
        <v>6404.7404596389215</v>
      </c>
      <c r="K509" s="455">
        <f t="shared" ca="1" si="27"/>
        <v>20004.862419621732</v>
      </c>
      <c r="L509" s="455">
        <f t="shared" ca="1" si="28"/>
        <v>4821171.8431288376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4821171.8431288376</v>
      </c>
      <c r="J510" s="455">
        <f t="array" ref="J510">IFERROR(INDEX('Retirement Calculator'!J:J,MATCH('Isaac 401k'!N510,'Retirement Calculator'!A:A,0),0),0)</f>
        <v>6404.7404596389215</v>
      </c>
      <c r="K510" s="455">
        <f t="shared" ca="1" si="27"/>
        <v>20061.529594454994</v>
      </c>
      <c r="L510" s="455">
        <f t="shared" ca="1" si="28"/>
        <v>4834828.6322636539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4834828.6322636539</v>
      </c>
      <c r="J511" s="455">
        <f t="array" ref="J511">IFERROR(INDEX('Retirement Calculator'!J:J,MATCH('Isaac 401k'!N511,'Retirement Calculator'!A:A,0),0),0)</f>
        <v>6404.7404596389215</v>
      </c>
      <c r="K511" s="455">
        <f t="shared" ca="1" si="27"/>
        <v>20118.432882516729</v>
      </c>
      <c r="L511" s="455">
        <f t="shared" ca="1" si="28"/>
        <v>4848542.3246865319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4848542.3246865319</v>
      </c>
      <c r="J512" s="455">
        <f t="array" ref="J512">IFERROR(INDEX('Retirement Calculator'!J:J,MATCH('Isaac 401k'!N512,'Retirement Calculator'!A:A,0),0),0)</f>
        <v>6404.7404596389215</v>
      </c>
      <c r="K512" s="455">
        <f t="shared" ca="1" si="27"/>
        <v>20175.573267612053</v>
      </c>
      <c r="L512" s="455">
        <f t="shared" ca="1" si="28"/>
        <v>4862313.1574945049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4862313.1574945049</v>
      </c>
      <c r="J513" s="455">
        <f t="array" ref="J513">IFERROR(INDEX('Retirement Calculator'!J:J,MATCH('Isaac 401k'!N513,'Retirement Calculator'!A:A,0),0),0)</f>
        <v>6404.7404596389215</v>
      </c>
      <c r="K513" s="455">
        <f t="shared" ca="1" si="27"/>
        <v>20232.951737645275</v>
      </c>
      <c r="L513" s="455">
        <f t="shared" ca="1" si="28"/>
        <v>4876141.3687725114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4876141.3687725114</v>
      </c>
      <c r="J514" s="455">
        <f t="array" ref="J514">IFERROR(INDEX('Retirement Calculator'!J:J,MATCH('Isaac 401k'!N514,'Retirement Calculator'!A:A,0),0),0)</f>
        <v>6404.7404596389215</v>
      </c>
      <c r="K514" s="455">
        <f t="shared" ca="1" si="27"/>
        <v>20290.569284636971</v>
      </c>
      <c r="L514" s="455">
        <f t="shared" ca="1" si="28"/>
        <v>4890027.1975975093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4890027.1975975093</v>
      </c>
      <c r="J515" s="455">
        <f t="array" ref="J515">IFERROR(INDEX('Retirement Calculator'!J:J,MATCH('Isaac 401k'!N515,'Retirement Calculator'!A:A,0),0),0)</f>
        <v>6404.7404596389215</v>
      </c>
      <c r="K515" s="455">
        <f t="shared" ca="1" si="27"/>
        <v>20348.426904741129</v>
      </c>
      <c r="L515" s="455">
        <f t="shared" ca="1" si="28"/>
        <v>4903970.8840426113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4903970.8840426113</v>
      </c>
      <c r="J516" s="455">
        <f t="array" ref="J516">IFERROR(INDEX('Retirement Calculator'!J:J,MATCH('Isaac 401k'!N516,'Retirement Calculator'!A:A,0),0),0)</f>
        <v>6404.7404596389215</v>
      </c>
      <c r="K516" s="455">
        <f t="shared" ca="1" si="27"/>
        <v>20406.525598262386</v>
      </c>
      <c r="L516" s="455">
        <f t="shared" ca="1" si="28"/>
        <v>4917972.6691812351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4917972.6691812351</v>
      </c>
      <c r="J517" s="455">
        <f t="array" ref="J517">IFERROR(INDEX('Retirement Calculator'!J:J,MATCH('Isaac 401k'!N517,'Retirement Calculator'!A:A,0),0),0)</f>
        <v>6404.7404596389215</v>
      </c>
      <c r="K517" s="455">
        <f t="shared" ca="1" si="27"/>
        <v>20464.86636967332</v>
      </c>
      <c r="L517" s="455">
        <f t="shared" ca="1" si="28"/>
        <v>4932032.7950912695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4932032.7950912695</v>
      </c>
      <c r="J518" s="455">
        <f t="array" ref="J518">IFERROR(INDEX('Retirement Calculator'!J:J,MATCH('Isaac 401k'!N518,'Retirement Calculator'!A:A,0),0),0)</f>
        <v>6404.7404596389215</v>
      </c>
      <c r="K518" s="455">
        <f t="shared" ref="K518:K772" ca="1" si="53">IPMT(M518/12,1,12,-I518+J518,,0)</f>
        <v>20523.450227631794</v>
      </c>
      <c r="L518" s="455">
        <f t="shared" ref="L518:L772" ca="1" si="54">I518-J518+K518</f>
        <v>4946151.5048592631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4946151.5048592631</v>
      </c>
      <c r="J519" s="455">
        <f t="array" ref="J519">IFERROR(INDEX('Retirement Calculator'!J:J,MATCH('Isaac 401k'!N519,'Retirement Calculator'!A:A,0),0),0)</f>
        <v>6404.7404596389215</v>
      </c>
      <c r="K519" s="455">
        <f t="shared" ca="1" si="53"/>
        <v>20582.278184998435</v>
      </c>
      <c r="L519" s="455">
        <f t="shared" ca="1" si="54"/>
        <v>4960329.0425846232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4960329.0425846232</v>
      </c>
      <c r="J520" s="455">
        <f t="array" ref="J520">IFERROR(INDEX('Retirement Calculator'!J:J,MATCH('Isaac 401k'!N520,'Retirement Calculator'!A:A,0),0),0)</f>
        <v>6404.7404596389215</v>
      </c>
      <c r="K520" s="455">
        <f t="shared" ca="1" si="53"/>
        <v>20641.351258854102</v>
      </c>
      <c r="L520" s="455">
        <f t="shared" ca="1" si="54"/>
        <v>4974565.6533838389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4974565.6533838389</v>
      </c>
      <c r="J521" s="455">
        <f t="array" ref="J521">IFERROR(INDEX('Retirement Calculator'!J:J,MATCH('Isaac 401k'!N521,'Retirement Calculator'!A:A,0),0),0)</f>
        <v>6404.7404596389215</v>
      </c>
      <c r="K521" s="455">
        <f t="shared" ca="1" si="53"/>
        <v>20700.6704705175</v>
      </c>
      <c r="L521" s="455">
        <f t="shared" ca="1" si="54"/>
        <v>4988861.5833947174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4988861.5833947174</v>
      </c>
      <c r="J522" s="455">
        <f t="array" ref="J522">IFERROR(INDEX('Retirement Calculator'!J:J,MATCH('Isaac 401k'!N522,'Retirement Calculator'!A:A,0),0),0)</f>
        <v>6404.7404596389215</v>
      </c>
      <c r="K522" s="455">
        <f t="shared" ca="1" si="53"/>
        <v>20760.236845562828</v>
      </c>
      <c r="L522" s="455">
        <f t="shared" ca="1" si="54"/>
        <v>5003217.0797806419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5003217.0797806419</v>
      </c>
      <c r="J523" s="455">
        <f t="array" ref="J523">IFERROR(INDEX('Retirement Calculator'!J:J,MATCH('Isaac 401k'!N523,'Retirement Calculator'!A:A,0),0),0)</f>
        <v>6404.7404596389215</v>
      </c>
      <c r="K523" s="455">
        <f t="shared" ca="1" si="53"/>
        <v>20820.051413837515</v>
      </c>
      <c r="L523" s="455">
        <f t="shared" ca="1" si="54"/>
        <v>5017632.3907348411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5017632.3907348411</v>
      </c>
      <c r="J524" s="455">
        <f t="array" ref="J524">IFERROR(INDEX('Retirement Calculator'!J:J,MATCH('Isaac 401k'!N524,'Retirement Calculator'!A:A,0),0),0)</f>
        <v>6404.7404596389215</v>
      </c>
      <c r="K524" s="455">
        <f t="shared" ca="1" si="53"/>
        <v>20880.115209480009</v>
      </c>
      <c r="L524" s="455">
        <f t="shared" ca="1" si="54"/>
        <v>5032107.7654846823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5032107.7654846823</v>
      </c>
      <c r="J525" s="455">
        <f t="array" ref="J525">IFERROR(INDEX('Retirement Calculator'!J:J,MATCH('Isaac 401k'!N525,'Retirement Calculator'!A:A,0),0),0)</f>
        <v>6404.7404596389215</v>
      </c>
      <c r="K525" s="455">
        <f t="shared" ca="1" si="53"/>
        <v>20940.429270937682</v>
      </c>
      <c r="L525" s="455">
        <f t="shared" ca="1" si="54"/>
        <v>5046643.4542959817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5046643.4542959817</v>
      </c>
      <c r="J526" s="455">
        <f t="array" ref="J526">IFERROR(INDEX('Retirement Calculator'!J:J,MATCH('Isaac 401k'!N526,'Retirement Calculator'!A:A,0),0),0)</f>
        <v>6404.7404596389215</v>
      </c>
      <c r="K526" s="455">
        <f t="shared" ca="1" si="53"/>
        <v>21000.994640984762</v>
      </c>
      <c r="L526" s="455">
        <f t="shared" ca="1" si="54"/>
        <v>5061239.7084773276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5061239.7084773276</v>
      </c>
      <c r="J527" s="455">
        <f t="array" ref="J527">IFERROR(INDEX('Retirement Calculator'!J:J,MATCH('Isaac 401k'!N527,'Retirement Calculator'!A:A,0),0),0)</f>
        <v>6404.7404596389215</v>
      </c>
      <c r="K527" s="455">
        <f t="shared" ca="1" si="53"/>
        <v>21061.812366740371</v>
      </c>
      <c r="L527" s="455">
        <f t="shared" ca="1" si="54"/>
        <v>5075896.7803844297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5075896.7803844297</v>
      </c>
      <c r="J528" s="455">
        <f t="array" ref="J528">IFERROR(INDEX('Retirement Calculator'!J:J,MATCH('Isaac 401k'!N528,'Retirement Calculator'!A:A,0),0),0)</f>
        <v>6404.7404596389215</v>
      </c>
      <c r="K528" s="455">
        <f t="shared" ca="1" si="53"/>
        <v>21122.883499686628</v>
      </c>
      <c r="L528" s="455">
        <f t="shared" ca="1" si="54"/>
        <v>5090614.9234244777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5090614.9234244777</v>
      </c>
      <c r="J529" s="455">
        <f t="array" ref="J529">IFERROR(INDEX('Retirement Calculator'!J:J,MATCH('Isaac 401k'!N529,'Retirement Calculator'!A:A,0),0),0)</f>
        <v>6404.7404596389215</v>
      </c>
      <c r="K529" s="455">
        <f t="shared" ca="1" si="53"/>
        <v>21184.209095686831</v>
      </c>
      <c r="L529" s="455">
        <f t="shared" ca="1" si="54"/>
        <v>5105394.3920605257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5105394.3920605257</v>
      </c>
      <c r="J530" s="455">
        <f t="array" ref="J530">IFERROR(INDEX('Retirement Calculator'!J:J,MATCH('Isaac 401k'!N530,'Retirement Calculator'!A:A,0),0),0)</f>
        <v>6404.7404596389215</v>
      </c>
      <c r="K530" s="455">
        <f t="shared" ca="1" si="53"/>
        <v>21245.790215003697</v>
      </c>
      <c r="L530" s="455">
        <f t="shared" ca="1" si="54"/>
        <v>5120235.4418158904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5120235.4418158904</v>
      </c>
      <c r="J531" s="455">
        <f t="array" ref="J531">IFERROR(INDEX('Retirement Calculator'!J:J,MATCH('Isaac 401k'!N531,'Retirement Calculator'!A:A,0),0),0)</f>
        <v>6404.7404596389215</v>
      </c>
      <c r="K531" s="455">
        <f t="shared" ca="1" si="53"/>
        <v>21307.627922317715</v>
      </c>
      <c r="L531" s="455">
        <f t="shared" ca="1" si="54"/>
        <v>5135138.3292785697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5135138.3292785697</v>
      </c>
      <c r="J532" s="455">
        <f t="array" ref="J532">IFERROR(INDEX('Retirement Calculator'!J:J,MATCH('Isaac 401k'!N532,'Retirement Calculator'!A:A,0),0),0)</f>
        <v>6404.7404596389215</v>
      </c>
      <c r="K532" s="455">
        <f t="shared" ca="1" si="53"/>
        <v>21369.723286745546</v>
      </c>
      <c r="L532" s="455">
        <f t="shared" ca="1" si="54"/>
        <v>5150103.3121056762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5150103.3121056762</v>
      </c>
      <c r="J533" s="455">
        <f t="array" ref="J533">IFERROR(INDEX('Retirement Calculator'!J:J,MATCH('Isaac 401k'!N533,'Retirement Calculator'!A:A,0),0),0)</f>
        <v>6404.7404596389215</v>
      </c>
      <c r="K533" s="455">
        <f t="shared" ca="1" si="53"/>
        <v>21432.077381858489</v>
      </c>
      <c r="L533" s="455">
        <f t="shared" ca="1" si="54"/>
        <v>5165130.6490278961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5165130.6490278961</v>
      </c>
      <c r="J534" s="455">
        <f t="array" ref="J534">IFERROR(INDEX('Retirement Calculator'!J:J,MATCH('Isaac 401k'!N534,'Retirement Calculator'!A:A,0),0),0)</f>
        <v>6404.7404596389215</v>
      </c>
      <c r="K534" s="455">
        <f t="shared" ca="1" si="53"/>
        <v>21494.691285701072</v>
      </c>
      <c r="L534" s="455">
        <f t="shared" ca="1" si="54"/>
        <v>5180220.5998539589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5180220.5998539589</v>
      </c>
      <c r="J535" s="455">
        <f t="array" ref="J535">IFERROR(INDEX('Retirement Calculator'!J:J,MATCH('Isaac 401k'!N535,'Retirement Calculator'!A:A,0),0),0)</f>
        <v>6404.7404596389215</v>
      </c>
      <c r="K535" s="455">
        <f t="shared" ca="1" si="53"/>
        <v>21557.566080809669</v>
      </c>
      <c r="L535" s="455">
        <f t="shared" ca="1" si="54"/>
        <v>5195373.4254751299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5195373.4254751299</v>
      </c>
      <c r="J536" s="455">
        <f t="array" ref="J536">IFERROR(INDEX('Retirement Calculator'!J:J,MATCH('Isaac 401k'!N536,'Retirement Calculator'!A:A,0),0),0)</f>
        <v>6404.7404596389215</v>
      </c>
      <c r="K536" s="455">
        <f t="shared" ca="1" si="53"/>
        <v>21620.702854231215</v>
      </c>
      <c r="L536" s="455">
        <f t="shared" ca="1" si="54"/>
        <v>5210589.3878697222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5210589.3878697222</v>
      </c>
      <c r="J537" s="455">
        <f t="array" ref="J537">IFERROR(INDEX('Retirement Calculator'!J:J,MATCH('Isaac 401k'!N537,'Retirement Calculator'!A:A,0),0),0)</f>
        <v>6404.7404596389215</v>
      </c>
      <c r="K537" s="455">
        <f t="shared" ca="1" si="53"/>
        <v>21684.102697542014</v>
      </c>
      <c r="L537" s="455">
        <f t="shared" ca="1" si="54"/>
        <v>5225868.7501076255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5225868.7501076255</v>
      </c>
      <c r="J538" s="455">
        <f t="array" ref="J538">IFERROR(INDEX('Retirement Calculator'!J:J,MATCH('Isaac 401k'!N538,'Retirement Calculator'!A:A,0),0),0)</f>
        <v>6404.7404596389215</v>
      </c>
      <c r="K538" s="455">
        <f t="shared" ca="1" si="53"/>
        <v>21747.766706866612</v>
      </c>
      <c r="L538" s="455">
        <f t="shared" ca="1" si="54"/>
        <v>5241211.7763548531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5241211.7763548531</v>
      </c>
      <c r="J539" s="455">
        <f t="array" ref="J539">IFERROR(INDEX('Retirement Calculator'!J:J,MATCH('Isaac 401k'!N539,'Retirement Calculator'!A:A,0),0),0)</f>
        <v>6404.7404596389215</v>
      </c>
      <c r="K539" s="455">
        <f t="shared" ca="1" si="53"/>
        <v>21811.695982896726</v>
      </c>
      <c r="L539" s="455">
        <f t="shared" ca="1" si="54"/>
        <v>5256618.7318781111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5256618.7318781111</v>
      </c>
      <c r="J540" s="455">
        <f t="array" ref="J540">IFERROR(INDEX('Retirement Calculator'!J:J,MATCH('Isaac 401k'!N540,'Retirement Calculator'!A:A,0),0),0)</f>
        <v>6404.7404596389215</v>
      </c>
      <c r="K540" s="455">
        <f t="shared" ca="1" si="53"/>
        <v>21875.891630910301</v>
      </c>
      <c r="L540" s="455">
        <f t="shared" ca="1" si="54"/>
        <v>5272089.8830493828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5272089.8830493828</v>
      </c>
      <c r="J541" s="455">
        <f t="array" ref="J541">IFERROR(INDEX('Retirement Calculator'!J:J,MATCH('Isaac 401k'!N541,'Retirement Calculator'!A:A,0),0),0)</f>
        <v>6404.7404596389215</v>
      </c>
      <c r="K541" s="455">
        <f t="shared" ca="1" si="53"/>
        <v>21940.3547607906</v>
      </c>
      <c r="L541" s="455">
        <f t="shared" ca="1" si="54"/>
        <v>5287625.4973505344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5287625.4973505344</v>
      </c>
      <c r="J542" s="455">
        <f t="array" ref="J542">IFERROR(INDEX('Retirement Calculator'!J:J,MATCH('Isaac 401k'!N542,'Retirement Calculator'!A:A,0),0),0)</f>
        <v>6404.7404596389215</v>
      </c>
      <c r="K542" s="455">
        <f t="shared" ca="1" si="53"/>
        <v>22005.086487045399</v>
      </c>
      <c r="L542" s="455">
        <f t="shared" ca="1" si="54"/>
        <v>5303225.8433779413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5303225.8433779413</v>
      </c>
      <c r="J543" s="455">
        <f t="array" ref="J543">IFERROR(INDEX('Retirement Calculator'!J:J,MATCH('Isaac 401k'!N543,'Retirement Calculator'!A:A,0),0),0)</f>
        <v>6404.7404596389215</v>
      </c>
      <c r="K543" s="455">
        <f t="shared" ca="1" si="53"/>
        <v>22070.087928826262</v>
      </c>
      <c r="L543" s="455">
        <f t="shared" ca="1" si="54"/>
        <v>5318891.1908471286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5318891.1908471286</v>
      </c>
      <c r="J544" s="455">
        <f t="array" ref="J544">IFERROR(INDEX('Retirement Calculator'!J:J,MATCH('Isaac 401k'!N544,'Retirement Calculator'!A:A,0),0),0)</f>
        <v>6404.7404596389215</v>
      </c>
      <c r="K544" s="455">
        <f t="shared" ca="1" si="53"/>
        <v>22135.360209947874</v>
      </c>
      <c r="L544" s="455">
        <f t="shared" ca="1" si="54"/>
        <v>5334621.8105974374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5334621.8105974374</v>
      </c>
      <c r="J545" s="455">
        <f t="array" ref="J545">IFERROR(INDEX('Retirement Calculator'!J:J,MATCH('Isaac 401k'!N545,'Retirement Calculator'!A:A,0),0),0)</f>
        <v>6404.7404596389215</v>
      </c>
      <c r="K545" s="455">
        <f t="shared" ca="1" si="53"/>
        <v>22200.904458907495</v>
      </c>
      <c r="L545" s="455">
        <f t="shared" ca="1" si="54"/>
        <v>5350417.9745967062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5350417.9745967062</v>
      </c>
      <c r="J546" s="455">
        <f t="array" ref="J546">IFERROR(INDEX('Retirement Calculator'!J:J,MATCH('Isaac 401k'!N546,'Retirement Calculator'!A:A,0),0),0)</f>
        <v>6404.7404596389215</v>
      </c>
      <c r="K546" s="455">
        <f t="shared" ca="1" si="53"/>
        <v>22266.721808904447</v>
      </c>
      <c r="L546" s="455">
        <f t="shared" ca="1" si="54"/>
        <v>5366279.9559459724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5366279.9559459724</v>
      </c>
      <c r="J547" s="455">
        <f t="array" ref="J547">IFERROR(INDEX('Retirement Calculator'!J:J,MATCH('Isaac 401k'!N547,'Retirement Calculator'!A:A,0),0),0)</f>
        <v>6404.7404596389215</v>
      </c>
      <c r="K547" s="455">
        <f t="shared" ca="1" si="53"/>
        <v>22332.813397859725</v>
      </c>
      <c r="L547" s="455">
        <f t="shared" ca="1" si="54"/>
        <v>5382208.0288841939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5382208.0288841939</v>
      </c>
      <c r="J548" s="455">
        <f t="array" ref="J548">IFERROR(INDEX('Retirement Calculator'!J:J,MATCH('Isaac 401k'!N548,'Retirement Calculator'!A:A,0),0),0)</f>
        <v>6404.7404596389215</v>
      </c>
      <c r="K548" s="455">
        <f t="shared" ca="1" si="53"/>
        <v>22399.180368435646</v>
      </c>
      <c r="L548" s="455">
        <f t="shared" ca="1" si="54"/>
        <v>5398202.4687929908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5398202.4687929908</v>
      </c>
      <c r="J549" s="455">
        <f t="array" ref="J549">IFERROR(INDEX('Retirement Calculator'!J:J,MATCH('Isaac 401k'!N549,'Retirement Calculator'!A:A,0),0),0)</f>
        <v>6404.7404596389215</v>
      </c>
      <c r="K549" s="455">
        <f t="shared" ca="1" si="53"/>
        <v>22465.823868055635</v>
      </c>
      <c r="L549" s="455">
        <f t="shared" ca="1" si="54"/>
        <v>5414263.552201408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5414263.552201408</v>
      </c>
      <c r="J550" s="455">
        <f t="array" ref="J550">IFERROR(INDEX('Retirement Calculator'!J:J,MATCH('Isaac 401k'!N550,'Retirement Calculator'!A:A,0),0),0)</f>
        <v>6404.7404596389215</v>
      </c>
      <c r="K550" s="455">
        <f t="shared" ca="1" si="53"/>
        <v>22532.74504892404</v>
      </c>
      <c r="L550" s="455">
        <f t="shared" ca="1" si="54"/>
        <v>5430391.5567906937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5430391.5567906937</v>
      </c>
      <c r="J551" s="455">
        <f t="array" ref="J551">IFERROR(INDEX('Retirement Calculator'!J:J,MATCH('Isaac 401k'!N551,'Retirement Calculator'!A:A,0),0),0)</f>
        <v>6404.7404596389215</v>
      </c>
      <c r="K551" s="455">
        <f t="shared" ca="1" si="53"/>
        <v>22599.945068046061</v>
      </c>
      <c r="L551" s="455">
        <f t="shared" ca="1" si="54"/>
        <v>5446586.7613991015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5446586.7613991015</v>
      </c>
      <c r="J552" s="455">
        <f t="array" ref="J552">IFERROR(INDEX('Retirement Calculator'!J:J,MATCH('Isaac 401k'!N552,'Retirement Calculator'!A:A,0),0),0)</f>
        <v>6404.7404596389215</v>
      </c>
      <c r="K552" s="455">
        <f t="shared" ca="1" si="53"/>
        <v>22667.425087247761</v>
      </c>
      <c r="L552" s="455">
        <f t="shared" ca="1" si="54"/>
        <v>5462849.4460267108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5462849.4460267108</v>
      </c>
      <c r="J553" s="455">
        <f t="array" ref="J553">IFERROR(INDEX('Retirement Calculator'!J:J,MATCH('Isaac 401k'!N553,'Retirement Calculator'!A:A,0),0),0)</f>
        <v>6404.7404596389215</v>
      </c>
      <c r="K553" s="455">
        <f t="shared" ca="1" si="53"/>
        <v>22735.186273196134</v>
      </c>
      <c r="L553" s="455">
        <f t="shared" ca="1" si="54"/>
        <v>5479179.8918402679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5479179.8918402679</v>
      </c>
      <c r="J554" s="455">
        <f t="array" ref="J554">IFERROR(INDEX('Retirement Calculator'!J:J,MATCH('Isaac 401k'!N554,'Retirement Calculator'!A:A,0),0),0)</f>
        <v>6404.7404596389215</v>
      </c>
      <c r="K554" s="455">
        <f t="shared" ca="1" si="53"/>
        <v>22803.229797419288</v>
      </c>
      <c r="L554" s="455">
        <f t="shared" ca="1" si="54"/>
        <v>5495578.3811780484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5495578.3811780484</v>
      </c>
      <c r="J555" s="455">
        <f t="array" ref="J555">IFERROR(INDEX('Retirement Calculator'!J:J,MATCH('Isaac 401k'!N555,'Retirement Calculator'!A:A,0),0),0)</f>
        <v>6404.7404596389215</v>
      </c>
      <c r="K555" s="455">
        <f t="shared" ca="1" si="53"/>
        <v>22871.556836326708</v>
      </c>
      <c r="L555" s="455">
        <f t="shared" ca="1" si="54"/>
        <v>5512045.1975547364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5512045.1975547364</v>
      </c>
      <c r="J556" s="455">
        <f t="array" ref="J556">IFERROR(INDEX('Retirement Calculator'!J:J,MATCH('Isaac 401k'!N556,'Retirement Calculator'!A:A,0),0),0)</f>
        <v>6404.7404596389215</v>
      </c>
      <c r="K556" s="455">
        <f t="shared" ca="1" si="53"/>
        <v>22940.168571229573</v>
      </c>
      <c r="L556" s="455">
        <f t="shared" ca="1" si="54"/>
        <v>5528580.6256663278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5528580.6256663278</v>
      </c>
      <c r="J557" s="455">
        <f t="array" ref="J557">IFERROR(INDEX('Retirement Calculator'!J:J,MATCH('Isaac 401k'!N557,'Retirement Calculator'!A:A,0),0),0)</f>
        <v>6404.7404596389215</v>
      </c>
      <c r="K557" s="455">
        <f t="shared" ca="1" si="53"/>
        <v>23009.066188361205</v>
      </c>
      <c r="L557" s="455">
        <f t="shared" ca="1" si="54"/>
        <v>5545184.9513950506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5545184.9513950506</v>
      </c>
      <c r="J558" s="455">
        <f t="array" ref="J558">IFERROR(INDEX('Retirement Calculator'!J:J,MATCH('Isaac 401k'!N558,'Retirement Calculator'!A:A,0),0),0)</f>
        <v>6404.7404596389215</v>
      </c>
      <c r="K558" s="455">
        <f t="shared" ca="1" si="53"/>
        <v>23078.25087889755</v>
      </c>
      <c r="L558" s="455">
        <f t="shared" ca="1" si="54"/>
        <v>5561858.4618143095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5561858.4618143095</v>
      </c>
      <c r="J559" s="455">
        <f t="array" ref="J559">IFERROR(INDEX('Retirement Calculator'!J:J,MATCH('Isaac 401k'!N559,'Retirement Calculator'!A:A,0),0),0)</f>
        <v>6404.7404596389215</v>
      </c>
      <c r="K559" s="455">
        <f t="shared" ca="1" si="53"/>
        <v>23147.723838977796</v>
      </c>
      <c r="L559" s="455">
        <f t="shared" ca="1" si="54"/>
        <v>5578601.4451936483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5578601.4451936483</v>
      </c>
      <c r="J560" s="455">
        <f t="array" ref="J560">IFERROR(INDEX('Retirement Calculator'!J:J,MATCH('Isaac 401k'!N560,'Retirement Calculator'!A:A,0),0),0)</f>
        <v>6404.7404596389215</v>
      </c>
      <c r="K560" s="455">
        <f t="shared" ca="1" si="53"/>
        <v>23217.486269725039</v>
      </c>
      <c r="L560" s="455">
        <f t="shared" ca="1" si="54"/>
        <v>5595414.1910037352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5595414.1910037352</v>
      </c>
      <c r="J561" s="455">
        <f t="array" ref="J561">IFERROR(INDEX('Retirement Calculator'!J:J,MATCH('Isaac 401k'!N561,'Retirement Calculator'!A:A,0),0),0)</f>
        <v>6404.7404596389215</v>
      </c>
      <c r="K561" s="455">
        <f t="shared" ca="1" si="53"/>
        <v>23287.539377267069</v>
      </c>
      <c r="L561" s="455">
        <f t="shared" ca="1" si="54"/>
        <v>5612296.989921364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5612296.989921364</v>
      </c>
      <c r="J562" s="455">
        <f t="array" ref="J562">IFERROR(INDEX('Retirement Calculator'!J:J,MATCH('Isaac 401k'!N562,'Retirement Calculator'!A:A,0),0),0)</f>
        <v>6404.7404596389215</v>
      </c>
      <c r="K562" s="455">
        <f t="shared" ca="1" si="53"/>
        <v>23357.884372757188</v>
      </c>
      <c r="L562" s="455">
        <f t="shared" ca="1" si="54"/>
        <v>5629250.1338344822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5629250.1338344822</v>
      </c>
      <c r="J563" s="455">
        <f t="array" ref="J563">IFERROR(INDEX('Retirement Calculator'!J:J,MATCH('Isaac 401k'!N563,'Retirement Calculator'!A:A,0),0),0)</f>
        <v>6404.7404596389215</v>
      </c>
      <c r="K563" s="455">
        <f t="shared" ca="1" si="53"/>
        <v>23428.52247239518</v>
      </c>
      <c r="L563" s="455">
        <f t="shared" ca="1" si="54"/>
        <v>5646273.9158472391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5646273.9158472391</v>
      </c>
      <c r="J564" s="455">
        <f t="array" ref="J564">IFERROR(INDEX('Retirement Calculator'!J:J,MATCH('Isaac 401k'!N564,'Retirement Calculator'!A:A,0),0),0)</f>
        <v>6404.7404596389215</v>
      </c>
      <c r="K564" s="455">
        <f t="shared" ca="1" si="53"/>
        <v>23499.454897448333</v>
      </c>
      <c r="L564" s="455">
        <f t="shared" ca="1" si="54"/>
        <v>5663368.6302850489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5663368.6302850489</v>
      </c>
      <c r="J565" s="455">
        <f t="array" ref="J565">IFERROR(INDEX('Retirement Calculator'!J:J,MATCH('Isaac 401k'!N565,'Retirement Calculator'!A:A,0),0),0)</f>
        <v>6404.7404596389215</v>
      </c>
      <c r="K565" s="455">
        <f t="shared" ca="1" si="53"/>
        <v>23570.682874272541</v>
      </c>
      <c r="L565" s="455">
        <f t="shared" ca="1" si="54"/>
        <v>5680534.5726996828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5680534.5726996828</v>
      </c>
      <c r="J566" s="455">
        <f t="array" ref="J566">IFERROR(INDEX('Retirement Calculator'!J:J,MATCH('Isaac 401k'!N566,'Retirement Calculator'!A:A,0),0),0)</f>
        <v>6404.7404596389215</v>
      </c>
      <c r="K566" s="455">
        <f t="shared" ca="1" si="53"/>
        <v>23642.207634333517</v>
      </c>
      <c r="L566" s="455">
        <f t="shared" ca="1" si="54"/>
        <v>5697772.0398743777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5697772.0398743777</v>
      </c>
      <c r="J567" s="455">
        <f t="array" ref="J567">IFERROR(INDEX('Retirement Calculator'!J:J,MATCH('Isaac 401k'!N567,'Retirement Calculator'!A:A,0),0),0)</f>
        <v>6404.7404596389215</v>
      </c>
      <c r="K567" s="455">
        <f t="shared" ca="1" si="53"/>
        <v>23714.03041422808</v>
      </c>
      <c r="L567" s="455">
        <f t="shared" ca="1" si="54"/>
        <v>5715081.3298289673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5715081.3298289673</v>
      </c>
      <c r="J568" s="455">
        <f t="array" ref="J568">IFERROR(INDEX('Retirement Calculator'!J:J,MATCH('Isaac 401k'!N568,'Retirement Calculator'!A:A,0),0),0)</f>
        <v>6404.7404596389215</v>
      </c>
      <c r="K568" s="455">
        <f t="shared" ca="1" si="53"/>
        <v>23786.152455705535</v>
      </c>
      <c r="L568" s="455">
        <f t="shared" ca="1" si="54"/>
        <v>5732462.7418250339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5732462.7418250339</v>
      </c>
      <c r="J569" s="455">
        <f t="array" ref="J569">IFERROR(INDEX('Retirement Calculator'!J:J,MATCH('Isaac 401k'!N569,'Retirement Calculator'!A:A,0),0),0)</f>
        <v>6404.7404596389215</v>
      </c>
      <c r="K569" s="455">
        <f t="shared" ca="1" si="53"/>
        <v>23858.575005689148</v>
      </c>
      <c r="L569" s="455">
        <f t="shared" ca="1" si="54"/>
        <v>5749916.576371084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5749916.576371084</v>
      </c>
      <c r="J570" s="455">
        <f t="array" ref="J570">IFERROR(INDEX('Retirement Calculator'!J:J,MATCH('Isaac 401k'!N570,'Retirement Calculator'!A:A,0),0),0)</f>
        <v>6404.7404596389215</v>
      </c>
      <c r="K570" s="455">
        <f t="shared" ca="1" si="53"/>
        <v>23931.299316297689</v>
      </c>
      <c r="L570" s="455">
        <f t="shared" ca="1" si="54"/>
        <v>5767443.1352277426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5767443.1352277426</v>
      </c>
      <c r="J571" s="455">
        <f t="array" ref="J571">IFERROR(INDEX('Retirement Calculator'!J:J,MATCH('Isaac 401k'!N571,'Retirement Calculator'!A:A,0),0),0)</f>
        <v>6404.7404596389215</v>
      </c>
      <c r="K571" s="455">
        <f t="shared" ca="1" si="53"/>
        <v>24004.326644867098</v>
      </c>
      <c r="L571" s="455">
        <f t="shared" ca="1" si="54"/>
        <v>5785042.7214129707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5785042.7214129707</v>
      </c>
      <c r="J572" s="455">
        <f t="array" ref="J572">IFERROR(INDEX('Retirement Calculator'!J:J,MATCH('Isaac 401k'!N572,'Retirement Calculator'!A:A,0),0),0)</f>
        <v>6404.7404596389215</v>
      </c>
      <c r="K572" s="455">
        <f t="shared" ca="1" si="53"/>
        <v>24077.658253972215</v>
      </c>
      <c r="L572" s="455">
        <f t="shared" ca="1" si="54"/>
        <v>5802715.6392073045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5802715.6392073045</v>
      </c>
      <c r="J573" s="455">
        <f t="array" ref="J573">IFERROR(INDEX('Retirement Calculator'!J:J,MATCH('Isaac 401k'!N573,'Retirement Calculator'!A:A,0),0),0)</f>
        <v>6404.7404596389215</v>
      </c>
      <c r="K573" s="455">
        <f t="shared" ca="1" si="53"/>
        <v>24151.295411448606</v>
      </c>
      <c r="L573" s="455">
        <f t="shared" ca="1" si="54"/>
        <v>5820462.1941591147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5820462.1941591147</v>
      </c>
      <c r="J574" s="455">
        <f t="array" ref="J574">IFERROR(INDEX('Retirement Calculator'!J:J,MATCH('Isaac 401k'!N574,'Retirement Calculator'!A:A,0),0),0)</f>
        <v>6404.7404596389215</v>
      </c>
      <c r="K574" s="455">
        <f t="shared" ca="1" si="53"/>
        <v>24225.239390414485</v>
      </c>
      <c r="L574" s="455">
        <f t="shared" ca="1" si="54"/>
        <v>5838282.6930898903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5838282.6930898903</v>
      </c>
      <c r="J575" s="455">
        <f t="array" ref="J575">IFERROR(INDEX('Retirement Calculator'!J:J,MATCH('Isaac 401k'!N575,'Retirement Calculator'!A:A,0),0),0)</f>
        <v>6404.7404596389215</v>
      </c>
      <c r="K575" s="455">
        <f t="shared" ca="1" si="53"/>
        <v>24299.491469292716</v>
      </c>
      <c r="L575" s="455">
        <f t="shared" ca="1" si="54"/>
        <v>5856177.4440995445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5856177.4440995445</v>
      </c>
      <c r="J576" s="455">
        <f t="array" ref="J576">IFERROR(INDEX('Retirement Calculator'!J:J,MATCH('Isaac 401k'!N576,'Retirement Calculator'!A:A,0),0),0)</f>
        <v>6404.7404596389215</v>
      </c>
      <c r="K576" s="455">
        <f t="shared" ca="1" si="53"/>
        <v>24374.052931832943</v>
      </c>
      <c r="L576" s="455">
        <f t="shared" ca="1" si="54"/>
        <v>5874146.756571739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5874146.756571739</v>
      </c>
      <c r="J577" s="455">
        <f t="array" ref="J577">IFERROR(INDEX('Retirement Calculator'!J:J,MATCH('Isaac 401k'!N577,'Retirement Calculator'!A:A,0),0),0)</f>
        <v>6404.7404596389215</v>
      </c>
      <c r="K577" s="455">
        <f t="shared" ca="1" si="53"/>
        <v>24448.92506713375</v>
      </c>
      <c r="L577" s="455">
        <f t="shared" ca="1" si="54"/>
        <v>5892190.9411792345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5892190.9411792345</v>
      </c>
      <c r="J578" s="455">
        <f t="array" ref="J578">IFERROR(INDEX('Retirement Calculator'!J:J,MATCH('Isaac 401k'!N578,'Retirement Calculator'!A:A,0),0),0)</f>
        <v>6404.7404596389215</v>
      </c>
      <c r="K578" s="455">
        <f t="shared" ca="1" si="53"/>
        <v>24524.109169664982</v>
      </c>
      <c r="L578" s="455">
        <f t="shared" ca="1" si="54"/>
        <v>5910310.3098892607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5910310.3098892607</v>
      </c>
      <c r="J579" s="455">
        <f t="array" ref="J579">IFERROR(INDEX('Retirement Calculator'!J:J,MATCH('Isaac 401k'!N579,'Retirement Calculator'!A:A,0),0),0)</f>
        <v>6404.7404596389215</v>
      </c>
      <c r="K579" s="455">
        <f t="shared" ca="1" si="53"/>
        <v>24599.606539290093</v>
      </c>
      <c r="L579" s="455">
        <f t="shared" ca="1" si="54"/>
        <v>5928505.1759689124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5928505.1759689124</v>
      </c>
      <c r="J580" s="455">
        <f t="array" ref="J580">IFERROR(INDEX('Retirement Calculator'!J:J,MATCH('Isaac 401k'!N580,'Retirement Calculator'!A:A,0),0),0)</f>
        <v>6404.7404596389215</v>
      </c>
      <c r="K580" s="455">
        <f t="shared" ca="1" si="53"/>
        <v>24675.418481288641</v>
      </c>
      <c r="L580" s="455">
        <f t="shared" ca="1" si="54"/>
        <v>5946775.8539905623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5946775.8539905623</v>
      </c>
      <c r="J581" s="455">
        <f t="array" ref="J581">IFERROR(INDEX('Retirement Calculator'!J:J,MATCH('Isaac 401k'!N581,'Retirement Calculator'!A:A,0),0),0)</f>
        <v>6404.7404596389215</v>
      </c>
      <c r="K581" s="455">
        <f t="shared" ca="1" si="53"/>
        <v>24751.546306378848</v>
      </c>
      <c r="L581" s="455">
        <f t="shared" ca="1" si="54"/>
        <v>5965122.6598373028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5965122.6598373028</v>
      </c>
      <c r="J582" s="455">
        <f t="array" ref="J582">IFERROR(INDEX('Retirement Calculator'!J:J,MATCH('Isaac 401k'!N582,'Retirement Calculator'!A:A,0),0),0)</f>
        <v>6404.7404596389215</v>
      </c>
      <c r="K582" s="455">
        <f t="shared" ca="1" si="53"/>
        <v>24827.991330740268</v>
      </c>
      <c r="L582" s="455">
        <f t="shared" ca="1" si="54"/>
        <v>5983545.9107084041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5983545.9107084041</v>
      </c>
      <c r="J583" s="455">
        <f t="array" ref="J583">IFERROR(INDEX('Retirement Calculator'!J:J,MATCH('Isaac 401k'!N583,'Retirement Calculator'!A:A,0),0),0)</f>
        <v>6404.7404596389215</v>
      </c>
      <c r="K583" s="455">
        <f t="shared" ca="1" si="53"/>
        <v>24904.754876036524</v>
      </c>
      <c r="L583" s="455">
        <f t="shared" ca="1" si="54"/>
        <v>6002045.9251248017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6002045.9251248017</v>
      </c>
      <c r="J584" s="455">
        <f t="array" ref="J584">IFERROR(INDEX('Retirement Calculator'!J:J,MATCH('Isaac 401k'!N584,'Retirement Calculator'!A:A,0),0),0)</f>
        <v>6404.7404596389215</v>
      </c>
      <c r="K584" s="455">
        <f t="shared" ca="1" si="53"/>
        <v>24981.83826943818</v>
      </c>
      <c r="L584" s="455">
        <f t="shared" ca="1" si="54"/>
        <v>6020623.0229346016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6020623.0229346016</v>
      </c>
      <c r="J585" s="455">
        <f t="array" ref="J585">IFERROR(INDEX('Retirement Calculator'!J:J,MATCH('Isaac 401k'!N585,'Retirement Calculator'!A:A,0),0),0)</f>
        <v>6404.7404596389215</v>
      </c>
      <c r="K585" s="455">
        <f t="shared" ca="1" si="53"/>
        <v>25059.242843645679</v>
      </c>
      <c r="L585" s="455">
        <f t="shared" ca="1" si="54"/>
        <v>6039277.5253186086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6039277.5253186086</v>
      </c>
      <c r="J586" s="455">
        <f t="array" ref="J586">IFERROR(INDEX('Retirement Calculator'!J:J,MATCH('Isaac 401k'!N586,'Retirement Calculator'!A:A,0),0),0)</f>
        <v>6404.7404596389215</v>
      </c>
      <c r="K586" s="455">
        <f t="shared" ca="1" si="53"/>
        <v>25136.969936912374</v>
      </c>
      <c r="L586" s="455">
        <f t="shared" ca="1" si="54"/>
        <v>6058009.7547958819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6058009.7547958819</v>
      </c>
      <c r="J587" s="455">
        <f t="array" ref="J587">IFERROR(INDEX('Retirement Calculator'!J:J,MATCH('Isaac 401k'!N587,'Retirement Calculator'!A:A,0),0),0)</f>
        <v>6404.7404596389215</v>
      </c>
      <c r="K587" s="455">
        <f t="shared" ca="1" si="53"/>
        <v>25215.020893067682</v>
      </c>
      <c r="L587" s="455">
        <f t="shared" ca="1" si="54"/>
        <v>6076820.0352293113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6076820.0352293113</v>
      </c>
      <c r="J588" s="455">
        <f t="array" ref="J588">IFERROR(INDEX('Retirement Calculator'!J:J,MATCH('Isaac 401k'!N588,'Retirement Calculator'!A:A,0),0),0)</f>
        <v>6404.7404596389215</v>
      </c>
      <c r="K588" s="455">
        <f t="shared" ca="1" si="53"/>
        <v>25293.397061540301</v>
      </c>
      <c r="L588" s="455">
        <f t="shared" ca="1" si="54"/>
        <v>6095708.6918312134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6095708.6918312134</v>
      </c>
      <c r="J589" s="455">
        <f t="array" ref="J589">IFERROR(INDEX('Retirement Calculator'!J:J,MATCH('Isaac 401k'!N589,'Retirement Calculator'!A:A,0),0),0)</f>
        <v>6404.7404596389215</v>
      </c>
      <c r="K589" s="455">
        <f t="shared" ca="1" si="53"/>
        <v>25372.099797381561</v>
      </c>
      <c r="L589" s="455">
        <f t="shared" ca="1" si="54"/>
        <v>6114676.0511689568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6114676.0511689568</v>
      </c>
      <c r="J590" s="455">
        <f t="array" ref="J590">IFERROR(INDEX('Retirement Calculator'!J:J,MATCH('Isaac 401k'!N590,'Retirement Calculator'!A:A,0),0),0)</f>
        <v>6404.7404596389215</v>
      </c>
      <c r="K590" s="455">
        <f t="shared" ca="1" si="53"/>
        <v>25451.130461288827</v>
      </c>
      <c r="L590" s="455">
        <f t="shared" ca="1" si="54"/>
        <v>6133722.4411706068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6133722.4411706068</v>
      </c>
      <c r="J591" s="455">
        <f t="array" ref="J591">IFERROR(INDEX('Retirement Calculator'!J:J,MATCH('Isaac 401k'!N591,'Retirement Calculator'!A:A,0),0),0)</f>
        <v>6404.7404596389215</v>
      </c>
      <c r="K591" s="455">
        <f t="shared" ca="1" si="53"/>
        <v>25530.490419629034</v>
      </c>
      <c r="L591" s="455">
        <f t="shared" ca="1" si="54"/>
        <v>6152848.1911305971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6152848.1911305971</v>
      </c>
      <c r="J592" s="455">
        <f t="array" ref="J592">IFERROR(INDEX('Retirement Calculator'!J:J,MATCH('Isaac 401k'!N592,'Retirement Calculator'!A:A,0),0),0)</f>
        <v>6404.7404596389215</v>
      </c>
      <c r="K592" s="455">
        <f t="shared" ca="1" si="53"/>
        <v>25610.181044462326</v>
      </c>
      <c r="L592" s="455">
        <f t="shared" ca="1" si="54"/>
        <v>6172053.6317154206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6172053.6317154206</v>
      </c>
      <c r="J593" s="455">
        <f t="array" ref="J593">IFERROR(INDEX('Retirement Calculator'!J:J,MATCH('Isaac 401k'!N593,'Retirement Calculator'!A:A,0),0),0)</f>
        <v>6404.7404596389215</v>
      </c>
      <c r="K593" s="455">
        <f t="shared" ca="1" si="53"/>
        <v>25690.203713565759</v>
      </c>
      <c r="L593" s="455">
        <f t="shared" ca="1" si="54"/>
        <v>6191339.0949693481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6191339.0949693481</v>
      </c>
      <c r="J594" s="455">
        <f t="array" ref="J594">IFERROR(INDEX('Retirement Calculator'!J:J,MATCH('Isaac 401k'!N594,'Retirement Calculator'!A:A,0),0),0)</f>
        <v>6404.7404596389215</v>
      </c>
      <c r="K594" s="455">
        <f t="shared" ca="1" si="53"/>
        <v>25770.559810457122</v>
      </c>
      <c r="L594" s="455">
        <f t="shared" ca="1" si="54"/>
        <v>6210704.9143201662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6210704.9143201662</v>
      </c>
      <c r="J595" s="455">
        <f t="array" ref="J595">IFERROR(INDEX('Retirement Calculator'!J:J,MATCH('Isaac 401k'!N595,'Retirement Calculator'!A:A,0),0),0)</f>
        <v>6404.7404596389215</v>
      </c>
      <c r="K595" s="455">
        <f t="shared" ca="1" si="53"/>
        <v>25851.250724418864</v>
      </c>
      <c r="L595" s="455">
        <f t="shared" ca="1" si="54"/>
        <v>6230151.4245849466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6230151.4245849466</v>
      </c>
      <c r="J596" s="455">
        <f t="array" ref="J596">IFERROR(INDEX('Retirement Calculator'!J:J,MATCH('Isaac 401k'!N596,'Retirement Calculator'!A:A,0),0),0)</f>
        <v>6404.7404596389215</v>
      </c>
      <c r="K596" s="455">
        <f t="shared" ca="1" si="53"/>
        <v>25932.277850522118</v>
      </c>
      <c r="L596" s="455">
        <f t="shared" ca="1" si="54"/>
        <v>6249678.9619758297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6249678.9619758297</v>
      </c>
      <c r="J597" s="455">
        <f t="array" ref="J597">IFERROR(INDEX('Retirement Calculator'!J:J,MATCH('Isaac 401k'!N597,'Retirement Calculator'!A:A,0),0),0)</f>
        <v>6404.7404596389215</v>
      </c>
      <c r="K597" s="455">
        <f t="shared" ca="1" si="53"/>
        <v>26013.642589650797</v>
      </c>
      <c r="L597" s="455">
        <f t="shared" ca="1" si="54"/>
        <v>6269287.8641058421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6269287.8641058421</v>
      </c>
      <c r="J598" s="455">
        <f t="array" ref="J598">IFERROR(INDEX('Retirement Calculator'!J:J,MATCH('Isaac 401k'!N598,'Retirement Calculator'!A:A,0),0),0)</f>
        <v>6404.7404596389215</v>
      </c>
      <c r="K598" s="455">
        <f t="shared" ca="1" si="53"/>
        <v>26095.346348525847</v>
      </c>
      <c r="L598" s="455">
        <f t="shared" ca="1" si="54"/>
        <v>6288978.4699947294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6288978.4699947294</v>
      </c>
      <c r="J599" s="455">
        <f t="array" ref="J599">IFERROR(INDEX('Retirement Calculator'!J:J,MATCH('Isaac 401k'!N599,'Retirement Calculator'!A:A,0),0),0)</f>
        <v>6404.7404596389215</v>
      </c>
      <c r="K599" s="455">
        <f t="shared" ca="1" si="53"/>
        <v>26177.390539729546</v>
      </c>
      <c r="L599" s="455">
        <f t="shared" ca="1" si="54"/>
        <v>6308751.1200748207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6308751.1200748207</v>
      </c>
      <c r="J600" s="455">
        <f t="array" ref="J600">IFERROR(INDEX('Retirement Calculator'!J:J,MATCH('Isaac 401k'!N600,'Retirement Calculator'!A:A,0),0),0)</f>
        <v>6404.7404596389215</v>
      </c>
      <c r="K600" s="455">
        <f t="shared" ca="1" si="53"/>
        <v>26259.776581729926</v>
      </c>
      <c r="L600" s="455">
        <f t="shared" ca="1" si="54"/>
        <v>6328606.1561969118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6328606.1561969118</v>
      </c>
      <c r="J601" s="455">
        <f t="array" ref="J601">IFERROR(INDEX('Retirement Calculator'!J:J,MATCH('Isaac 401k'!N601,'Retirement Calculator'!A:A,0),0),0)</f>
        <v>6404.7404596389215</v>
      </c>
      <c r="K601" s="455">
        <f t="shared" ca="1" si="53"/>
        <v>26342.505898905303</v>
      </c>
      <c r="L601" s="455">
        <f t="shared" ca="1" si="54"/>
        <v>6348543.9216361782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6348543.9216361782</v>
      </c>
      <c r="J602" s="455">
        <f t="array" ref="J602">IFERROR(INDEX('Retirement Calculator'!J:J,MATCH('Isaac 401k'!N602,'Retirement Calculator'!A:A,0),0),0)</f>
        <v>6404.7404596389215</v>
      </c>
      <c r="K602" s="455">
        <f t="shared" ca="1" si="53"/>
        <v>26425.579921568915</v>
      </c>
      <c r="L602" s="455">
        <f t="shared" ca="1" si="54"/>
        <v>6368564.7610981083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6368564.7610981083</v>
      </c>
      <c r="J603" s="455">
        <f t="array" ref="J603">IFERROR(INDEX('Retirement Calculator'!J:J,MATCH('Isaac 401k'!N603,'Retirement Calculator'!A:A,0),0),0)</f>
        <v>6404.7404596389215</v>
      </c>
      <c r="K603" s="455">
        <f t="shared" ca="1" si="53"/>
        <v>26509.000085993623</v>
      </c>
      <c r="L603" s="455">
        <f t="shared" ca="1" si="54"/>
        <v>6388669.0207244633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6388669.0207244633</v>
      </c>
      <c r="J604" s="455">
        <f t="array" ref="J604">IFERROR(INDEX('Retirement Calculator'!J:J,MATCH('Isaac 401k'!N604,'Retirement Calculator'!A:A,0),0),0)</f>
        <v>6404.7404596389215</v>
      </c>
      <c r="K604" s="455">
        <f t="shared" ca="1" si="53"/>
        <v>26592.76783443677</v>
      </c>
      <c r="L604" s="455">
        <f t="shared" ca="1" si="54"/>
        <v>6408857.0480992617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6408857.0480992617</v>
      </c>
      <c r="J605" s="455">
        <f t="array" ref="J605">IFERROR(INDEX('Retirement Calculator'!J:J,MATCH('Isaac 401k'!N605,'Retirement Calculator'!A:A,0),0),0)</f>
        <v>6404.7404596389215</v>
      </c>
      <c r="K605" s="455">
        <f t="shared" ca="1" si="53"/>
        <v>26676.884615165094</v>
      </c>
      <c r="L605" s="455">
        <f t="shared" ca="1" si="54"/>
        <v>6429129.1922547882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6429129.1922547882</v>
      </c>
      <c r="J606" s="455">
        <f t="array" ref="J606">IFERROR(INDEX('Retirement Calculator'!J:J,MATCH('Isaac 401k'!N606,'Retirement Calculator'!A:A,0),0),0)</f>
        <v>6404.7404596389215</v>
      </c>
      <c r="K606" s="455">
        <f t="shared" ca="1" si="53"/>
        <v>26761.35188247979</v>
      </c>
      <c r="L606" s="455">
        <f t="shared" ca="1" si="54"/>
        <v>6449485.8036776297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6449485.8036776297</v>
      </c>
      <c r="J607" s="455">
        <f t="array" ref="J607">IFERROR(INDEX('Retirement Calculator'!J:J,MATCH('Isaac 401k'!N607,'Retirement Calculator'!A:A,0),0),0)</f>
        <v>6404.7404596389215</v>
      </c>
      <c r="K607" s="455">
        <f t="shared" ca="1" si="53"/>
        <v>26846.171096741629</v>
      </c>
      <c r="L607" s="455">
        <f t="shared" ca="1" si="54"/>
        <v>6469927.2343147323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6469927.2343147323</v>
      </c>
      <c r="J608" s="455">
        <f t="array" ref="J608">IFERROR(INDEX('Retirement Calculator'!J:J,MATCH('Isaac 401k'!N608,'Retirement Calculator'!A:A,0),0),0)</f>
        <v>6404.7404596389215</v>
      </c>
      <c r="K608" s="455">
        <f t="shared" ca="1" si="53"/>
        <v>26931.343724396222</v>
      </c>
      <c r="L608" s="455">
        <f t="shared" ca="1" si="54"/>
        <v>6490453.8375794897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6490453.8375794897</v>
      </c>
      <c r="J609" s="455">
        <f t="array" ref="J609">IFERROR(INDEX('Retirement Calculator'!J:J,MATCH('Isaac 401k'!N609,'Retirement Calculator'!A:A,0),0),0)</f>
        <v>6404.7404596389215</v>
      </c>
      <c r="K609" s="455">
        <f t="shared" ca="1" si="53"/>
        <v>27016.871237999378</v>
      </c>
      <c r="L609" s="455">
        <f t="shared" ca="1" si="54"/>
        <v>6511065.9683578508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6511065.9683578508</v>
      </c>
      <c r="J610" s="455">
        <f t="array" ref="J610">IFERROR(INDEX('Retirement Calculator'!J:J,MATCH('Isaac 401k'!N610,'Retirement Calculator'!A:A,0),0),0)</f>
        <v>6404.7404596389215</v>
      </c>
      <c r="K610" s="455">
        <f t="shared" ca="1" si="53"/>
        <v>27102.755116242552</v>
      </c>
      <c r="L610" s="455">
        <f t="shared" ca="1" si="54"/>
        <v>6531763.9830144551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6531763.9830144551</v>
      </c>
      <c r="J611" s="455">
        <f t="array" ref="J611">IFERROR(INDEX('Retirement Calculator'!J:J,MATCH('Isaac 401k'!N611,'Retirement Calculator'!A:A,0),0),0)</f>
        <v>6404.7404596389215</v>
      </c>
      <c r="K611" s="455">
        <f t="shared" ca="1" si="53"/>
        <v>27188.996843978402</v>
      </c>
      <c r="L611" s="455">
        <f t="shared" ca="1" si="54"/>
        <v>6552548.2393987952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6552548.2393987952</v>
      </c>
      <c r="J612" s="455">
        <f t="array" ref="J612">IFERROR(INDEX('Retirement Calculator'!J:J,MATCH('Isaac 401k'!N612,'Retirement Calculator'!A:A,0),0),0)</f>
        <v>6404.7404596389215</v>
      </c>
      <c r="K612" s="455">
        <f t="shared" ca="1" si="53"/>
        <v>27275.597912246485</v>
      </c>
      <c r="L612" s="455">
        <f t="shared" ca="1" si="54"/>
        <v>6573419.0968514029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6573419.0968514029</v>
      </c>
      <c r="J613" s="455">
        <f t="array" ref="J613">IFERROR(INDEX('Retirement Calculator'!J:J,MATCH('Isaac 401k'!N613,'Retirement Calculator'!A:A,0),0),0)</f>
        <v>6404.7404596389215</v>
      </c>
      <c r="K613" s="455">
        <f t="shared" ca="1" si="53"/>
        <v>27362.559818299018</v>
      </c>
      <c r="L613" s="455">
        <f t="shared" ca="1" si="54"/>
        <v>6594376.9162100628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6594376.9162100628</v>
      </c>
      <c r="J614" s="455">
        <f t="array" ref="J614">IFERROR(INDEX('Retirement Calculator'!J:J,MATCH('Isaac 401k'!N614,'Retirement Calculator'!A:A,0),0),0)</f>
        <v>6404.7404596389215</v>
      </c>
      <c r="K614" s="455">
        <f t="shared" ca="1" si="53"/>
        <v>27449.884065626771</v>
      </c>
      <c r="L614" s="455">
        <f t="shared" ca="1" si="54"/>
        <v>6615422.0598160513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6615422.0598160513</v>
      </c>
      <c r="J615" s="455">
        <f t="array" ref="J615">IFERROR(INDEX('Retirement Calculator'!J:J,MATCH('Isaac 401k'!N615,'Retirement Calculator'!A:A,0),0),0)</f>
        <v>6404.7404596389215</v>
      </c>
      <c r="K615" s="455">
        <f t="shared" ca="1" si="53"/>
        <v>27537.572163985049</v>
      </c>
      <c r="L615" s="455">
        <f t="shared" ca="1" si="54"/>
        <v>6636554.8915203977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6636554.8915203977</v>
      </c>
      <c r="J616" s="455">
        <f t="array" ref="J616">IFERROR(INDEX('Retirement Calculator'!J:J,MATCH('Isaac 401k'!N616,'Retirement Calculator'!A:A,0),0),0)</f>
        <v>6404.7404596389215</v>
      </c>
      <c r="K616" s="455">
        <f t="shared" ca="1" si="53"/>
        <v>27625.625629419825</v>
      </c>
      <c r="L616" s="455">
        <f t="shared" ca="1" si="54"/>
        <v>6657775.7766901786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6657775.7766901786</v>
      </c>
      <c r="J617" s="455">
        <f t="array" ref="J617">IFERROR(INDEX('Retirement Calculator'!J:J,MATCH('Isaac 401k'!N617,'Retirement Calculator'!A:A,0),0),0)</f>
        <v>6404.7404596389215</v>
      </c>
      <c r="K617" s="455">
        <f t="shared" ca="1" si="53"/>
        <v>27714.04598429392</v>
      </c>
      <c r="L617" s="455">
        <f t="shared" ca="1" si="54"/>
        <v>6679085.0822148342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6679085.0822148342</v>
      </c>
      <c r="J618" s="455">
        <f t="array" ref="J618">IFERROR(INDEX('Retirement Calculator'!J:J,MATCH('Isaac 401k'!N618,'Retirement Calculator'!A:A,0),0),0)</f>
        <v>6404.7404596389215</v>
      </c>
      <c r="K618" s="455">
        <f t="shared" ca="1" si="53"/>
        <v>27802.834757313314</v>
      </c>
      <c r="L618" s="455">
        <f t="shared" ca="1" si="54"/>
        <v>6700483.1765125087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6700483.1765125087</v>
      </c>
      <c r="J619" s="455">
        <f t="array" ref="J619">IFERROR(INDEX('Retirement Calculator'!J:J,MATCH('Isaac 401k'!N619,'Retirement Calculator'!A:A,0),0),0)</f>
        <v>6404.7404596389215</v>
      </c>
      <c r="K619" s="455">
        <f t="shared" ca="1" si="53"/>
        <v>27891.993483553626</v>
      </c>
      <c r="L619" s="455">
        <f t="shared" ca="1" si="54"/>
        <v>6721970.4295364236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6721970.4295364236</v>
      </c>
      <c r="J620" s="455">
        <f t="array" ref="J620">IFERROR(INDEX('Retirement Calculator'!J:J,MATCH('Isaac 401k'!N620,'Retirement Calculator'!A:A,0),0),0)</f>
        <v>6404.7404596389215</v>
      </c>
      <c r="K620" s="455">
        <f t="shared" ca="1" si="53"/>
        <v>27981.523704486604</v>
      </c>
      <c r="L620" s="455">
        <f t="shared" ca="1" si="54"/>
        <v>6743547.2127812719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6743547.2127812719</v>
      </c>
      <c r="J621" s="455">
        <f t="array" ref="J621">IFERROR(INDEX('Retirement Calculator'!J:J,MATCH('Isaac 401k'!N621,'Retirement Calculator'!A:A,0),0),0)</f>
        <v>6404.7404596389215</v>
      </c>
      <c r="K621" s="455">
        <f t="shared" ca="1" si="53"/>
        <v>28071.426968006806</v>
      </c>
      <c r="L621" s="455">
        <f t="shared" ca="1" si="54"/>
        <v>6765213.8992896397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6765213.8992896397</v>
      </c>
      <c r="J622" s="455">
        <f t="array" ref="J622">IFERROR(INDEX('Retirement Calculator'!J:J,MATCH('Isaac 401k'!N622,'Retirement Calculator'!A:A,0),0),0)</f>
        <v>6404.7404596389215</v>
      </c>
      <c r="K622" s="455">
        <f t="shared" ca="1" si="53"/>
        <v>28161.704828458332</v>
      </c>
      <c r="L622" s="455">
        <f t="shared" ca="1" si="54"/>
        <v>6786970.8636584589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6786970.8636584589</v>
      </c>
      <c r="J623" s="455">
        <f t="array" ref="J623">IFERROR(INDEX('Retirement Calculator'!J:J,MATCH('Isaac 401k'!N623,'Retirement Calculator'!A:A,0),0),0)</f>
        <v>6404.7404596389215</v>
      </c>
      <c r="K623" s="455">
        <f t="shared" ca="1" si="53"/>
        <v>28252.358846661751</v>
      </c>
      <c r="L623" s="455">
        <f t="shared" ca="1" si="54"/>
        <v>6808818.4820454819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6808818.4820454819</v>
      </c>
      <c r="J624" s="455">
        <f t="array" ref="J624">IFERROR(INDEX('Retirement Calculator'!J:J,MATCH('Isaac 401k'!N624,'Retirement Calculator'!A:A,0),0),0)</f>
        <v>6404.7404596389215</v>
      </c>
      <c r="K624" s="455">
        <f t="shared" ca="1" si="53"/>
        <v>28343.390589941009</v>
      </c>
      <c r="L624" s="455">
        <f t="shared" ca="1" si="54"/>
        <v>6830757.1321757846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6830757.1321757846</v>
      </c>
      <c r="J625" s="455">
        <f t="array" ref="J625">IFERROR(INDEX('Retirement Calculator'!J:J,MATCH('Isaac 401k'!N625,'Retirement Calculator'!A:A,0),0),0)</f>
        <v>6404.7404596389215</v>
      </c>
      <c r="K625" s="455">
        <f t="shared" ca="1" si="53"/>
        <v>28434.801632150607</v>
      </c>
      <c r="L625" s="455">
        <f t="shared" ca="1" si="54"/>
        <v>6852787.1933482969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6852787.1933482969</v>
      </c>
      <c r="J626" s="455">
        <f t="array" ref="J626">IFERROR(INDEX('Retirement Calculator'!J:J,MATCH('Isaac 401k'!N626,'Retirement Calculator'!A:A,0),0),0)</f>
        <v>6404.7404596389215</v>
      </c>
      <c r="K626" s="455">
        <f t="shared" ca="1" si="53"/>
        <v>28526.593553702744</v>
      </c>
      <c r="L626" s="455">
        <f t="shared" ca="1" si="54"/>
        <v>6874909.0464423606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6874909.0464423606</v>
      </c>
      <c r="J627" s="455">
        <f t="array" ref="J627">IFERROR(INDEX('Retirement Calculator'!J:J,MATCH('Isaac 401k'!N627,'Retirement Calculator'!A:A,0),0),0)</f>
        <v>6404.7404596389215</v>
      </c>
      <c r="K627" s="455">
        <f t="shared" ca="1" si="53"/>
        <v>28618.767941594673</v>
      </c>
      <c r="L627" s="455">
        <f t="shared" ca="1" si="54"/>
        <v>6897123.073924317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6897123.073924317</v>
      </c>
      <c r="J628" s="455">
        <f t="array" ref="J628">IFERROR(INDEX('Retirement Calculator'!J:J,MATCH('Isaac 401k'!N628,'Retirement Calculator'!A:A,0),0),0)</f>
        <v>6404.7404596389215</v>
      </c>
      <c r="K628" s="455">
        <f t="shared" ca="1" si="53"/>
        <v>28711.326389436159</v>
      </c>
      <c r="L628" s="455">
        <f t="shared" ca="1" si="54"/>
        <v>6919429.659854115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6919429.659854115</v>
      </c>
      <c r="J629" s="455">
        <f t="array" ref="J629">IFERROR(INDEX('Retirement Calculator'!J:J,MATCH('Isaac 401k'!N629,'Retirement Calculator'!A:A,0),0),0)</f>
        <v>6404.7404596389215</v>
      </c>
      <c r="K629" s="455">
        <f t="shared" ca="1" si="53"/>
        <v>28804.270497476984</v>
      </c>
      <c r="L629" s="455">
        <f t="shared" ca="1" si="54"/>
        <v>6941829.189891953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6941829.189891953</v>
      </c>
      <c r="J630" s="455">
        <f t="array" ref="J630">IFERROR(INDEX('Retirement Calculator'!J:J,MATCH('Isaac 401k'!N630,'Retirement Calculator'!A:A,0),0),0)</f>
        <v>6404.7404596389215</v>
      </c>
      <c r="K630" s="455">
        <f t="shared" ca="1" si="53"/>
        <v>28897.601872634648</v>
      </c>
      <c r="L630" s="455">
        <f t="shared" ca="1" si="54"/>
        <v>6964322.0513049494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6964322.0513049494</v>
      </c>
      <c r="J631" s="455">
        <f t="array" ref="J631">IFERROR(INDEX('Retirement Calculator'!J:J,MATCH('Isaac 401k'!N631,'Retirement Calculator'!A:A,0),0),0)</f>
        <v>6404.7404596389215</v>
      </c>
      <c r="K631" s="455">
        <f t="shared" ca="1" si="53"/>
        <v>28991.322128522126</v>
      </c>
      <c r="L631" s="455">
        <f t="shared" ca="1" si="54"/>
        <v>6986908.632973833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6986908.632973833</v>
      </c>
      <c r="J632" s="455">
        <f t="array" ref="J632">IFERROR(INDEX('Retirement Calculator'!J:J,MATCH('Isaac 401k'!N632,'Retirement Calculator'!A:A,0),0),0)</f>
        <v>6404.7404596389215</v>
      </c>
      <c r="K632" s="455">
        <f t="shared" ca="1" si="53"/>
        <v>29085.432885475813</v>
      </c>
      <c r="L632" s="455">
        <f t="shared" ca="1" si="54"/>
        <v>7009589.3253996698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7009589.3253996698</v>
      </c>
      <c r="J633" s="455">
        <f t="array" ref="J633">IFERROR(INDEX('Retirement Calculator'!J:J,MATCH('Isaac 401k'!N633,'Retirement Calculator'!A:A,0),0),0)</f>
        <v>6404.7404596389215</v>
      </c>
      <c r="K633" s="455">
        <f t="shared" ca="1" si="53"/>
        <v>29179.935770583463</v>
      </c>
      <c r="L633" s="455">
        <f t="shared" ca="1" si="54"/>
        <v>7032364.5207106145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7032364.5207106145</v>
      </c>
      <c r="J634" s="455">
        <f t="array" ref="J634">IFERROR(INDEX('Retirement Calculator'!J:J,MATCH('Isaac 401k'!N634,'Retirement Calculator'!A:A,0),0),0)</f>
        <v>6404.7404596389215</v>
      </c>
      <c r="K634" s="455">
        <f t="shared" ca="1" si="53"/>
        <v>29274.832417712394</v>
      </c>
      <c r="L634" s="455">
        <f t="shared" ca="1" si="54"/>
        <v>7055234.6126686884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7055234.6126686884</v>
      </c>
      <c r="J635" s="455">
        <f t="array" ref="J635">IFERROR(INDEX('Retirement Calculator'!J:J,MATCH('Isaac 401k'!N635,'Retirement Calculator'!A:A,0),0),0)</f>
        <v>6404.7404596389215</v>
      </c>
      <c r="K635" s="455">
        <f t="shared" ca="1" si="53"/>
        <v>29370.124467537702</v>
      </c>
      <c r="L635" s="455">
        <f t="shared" ca="1" si="54"/>
        <v>7078199.9966765875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7078199.9966765875</v>
      </c>
      <c r="J636" s="455">
        <f t="array" ref="J636">IFERROR(INDEX('Retirement Calculator'!J:J,MATCH('Isaac 401k'!N636,'Retirement Calculator'!A:A,0),0),0)</f>
        <v>6404.7404596389215</v>
      </c>
      <c r="K636" s="455">
        <f t="shared" ca="1" si="53"/>
        <v>29465.813567570618</v>
      </c>
      <c r="L636" s="455">
        <f t="shared" ca="1" si="54"/>
        <v>7101261.0697845193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7101261.0697845193</v>
      </c>
      <c r="J637" s="455">
        <f t="array" ref="J637">IFERROR(INDEX('Retirement Calculator'!J:J,MATCH('Isaac 401k'!N637,'Retirement Calculator'!A:A,0),0),0)</f>
        <v>6404.7404596389215</v>
      </c>
      <c r="K637" s="455">
        <f t="shared" ca="1" si="53"/>
        <v>29561.901372187003</v>
      </c>
      <c r="L637" s="455">
        <f t="shared" ca="1" si="54"/>
        <v>7124418.2306970675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7124418.2306970675</v>
      </c>
      <c r="J638" s="455">
        <f t="array" ref="J638">IFERROR(INDEX('Retirement Calculator'!J:J,MATCH('Isaac 401k'!N638,'Retirement Calculator'!A:A,0),0),0)</f>
        <v>6404.7404596389215</v>
      </c>
      <c r="K638" s="455">
        <f t="shared" ca="1" si="53"/>
        <v>29658.389542655954</v>
      </c>
      <c r="L638" s="455">
        <f t="shared" ca="1" si="54"/>
        <v>7147671.8797800848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7147671.8797800848</v>
      </c>
      <c r="J639" s="455">
        <f t="array" ref="J639">IFERROR(INDEX('Retirement Calculator'!J:J,MATCH('Isaac 401k'!N639,'Retirement Calculator'!A:A,0),0),0)</f>
        <v>6404.7404596389215</v>
      </c>
      <c r="K639" s="455">
        <f t="shared" ca="1" si="53"/>
        <v>29755.279747168526</v>
      </c>
      <c r="L639" s="455">
        <f t="shared" ca="1" si="54"/>
        <v>7171022.4190676147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7171022.4190676147</v>
      </c>
      <c r="J640" s="455">
        <f t="array" ref="J640">IFERROR(INDEX('Retirement Calculator'!J:J,MATCH('Isaac 401k'!N640,'Retirement Calculator'!A:A,0),0),0)</f>
        <v>6404.7404596389215</v>
      </c>
      <c r="K640" s="455">
        <f t="shared" ca="1" si="53"/>
        <v>29852.573660866572</v>
      </c>
      <c r="L640" s="455">
        <f t="shared" ca="1" si="54"/>
        <v>7194470.2522688424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7194470.2522688424</v>
      </c>
      <c r="J641" s="455">
        <f t="array" ref="J641">IFERROR(INDEX('Retirement Calculator'!J:J,MATCH('Isaac 401k'!N641,'Retirement Calculator'!A:A,0),0),0)</f>
        <v>6404.7404596389215</v>
      </c>
      <c r="K641" s="455">
        <f t="shared" ca="1" si="53"/>
        <v>29950.272965871682</v>
      </c>
      <c r="L641" s="455">
        <f t="shared" ca="1" si="54"/>
        <v>7218015.7847750755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7218015.7847750755</v>
      </c>
      <c r="J642" s="455">
        <f t="array" ref="J642">IFERROR(INDEX('Retirement Calculator'!J:J,MATCH('Isaac 401k'!N642,'Retirement Calculator'!A:A,0),0),0)</f>
        <v>6404.7404596389215</v>
      </c>
      <c r="K642" s="455">
        <f t="shared" ca="1" si="53"/>
        <v>30048.379351314321</v>
      </c>
      <c r="L642" s="455">
        <f t="shared" ca="1" si="54"/>
        <v>7241659.423666751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7241659.423666751</v>
      </c>
      <c r="J643" s="455">
        <f t="array" ref="J643">IFERROR(INDEX('Retirement Calculator'!J:J,MATCH('Isaac 401k'!N643,'Retirement Calculator'!A:A,0),0),0)</f>
        <v>6404.7404596389215</v>
      </c>
      <c r="K643" s="455">
        <f t="shared" ca="1" si="53"/>
        <v>30146.894513362971</v>
      </c>
      <c r="L643" s="455">
        <f t="shared" ca="1" si="54"/>
        <v>7265401.5777204754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7265401.5777204754</v>
      </c>
      <c r="J644" s="455">
        <f t="array" ref="J644">IFERROR(INDEX('Retirement Calculator'!J:J,MATCH('Isaac 401k'!N644,'Retirement Calculator'!A:A,0),0),0)</f>
        <v>6404.7404596389215</v>
      </c>
      <c r="K644" s="455">
        <f t="shared" ca="1" si="53"/>
        <v>30245.820155253481</v>
      </c>
      <c r="L644" s="455">
        <f t="shared" ca="1" si="54"/>
        <v>7289242.6574160904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7289242.6574160904</v>
      </c>
      <c r="J645" s="455">
        <f t="array" ref="J645">IFERROR(INDEX('Retirement Calculator'!J:J,MATCH('Isaac 401k'!N645,'Retirement Calculator'!A:A,0),0),0)</f>
        <v>6404.7404596389215</v>
      </c>
      <c r="K645" s="455">
        <f t="shared" ca="1" si="53"/>
        <v>30345.157987318547</v>
      </c>
      <c r="L645" s="455">
        <f t="shared" ca="1" si="54"/>
        <v>7313183.0749437707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7313183.0749437707</v>
      </c>
      <c r="J646" s="455">
        <f t="array" ref="J646">IFERROR(INDEX('Retirement Calculator'!J:J,MATCH('Isaac 401k'!N646,'Retirement Calculator'!A:A,0),0),0)</f>
        <v>6404.7404596389215</v>
      </c>
      <c r="K646" s="455">
        <f t="shared" ca="1" si="53"/>
        <v>30444.909727017217</v>
      </c>
      <c r="L646" s="455">
        <f t="shared" ca="1" si="54"/>
        <v>7337223.2442111494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7337223.2442111494</v>
      </c>
      <c r="J647" s="455">
        <f t="array" ref="J647">IFERROR(INDEX('Retirement Calculator'!J:J,MATCH('Isaac 401k'!N647,'Retirement Calculator'!A:A,0),0),0)</f>
        <v>6404.7404596389215</v>
      </c>
      <c r="K647" s="455">
        <f t="shared" ca="1" si="53"/>
        <v>30545.077098964626</v>
      </c>
      <c r="L647" s="455">
        <f t="shared" ca="1" si="54"/>
        <v>7361363.5808504755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7361363.5808504755</v>
      </c>
      <c r="J648" s="455">
        <f t="array" ref="J648">IFERROR(INDEX('Retirement Calculator'!J:J,MATCH('Isaac 401k'!N648,'Retirement Calculator'!A:A,0),0),0)</f>
        <v>6404.7404596389215</v>
      </c>
      <c r="K648" s="455">
        <f t="shared" ca="1" si="53"/>
        <v>30645.661834961822</v>
      </c>
      <c r="L648" s="455">
        <f t="shared" ca="1" si="54"/>
        <v>7385604.5022257986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7385604.5022257986</v>
      </c>
      <c r="J649" s="455">
        <f t="array" ref="J649">IFERROR(INDEX('Retirement Calculator'!J:J,MATCH('Isaac 401k'!N649,'Retirement Calculator'!A:A,0),0),0)</f>
        <v>6404.7404596389215</v>
      </c>
      <c r="K649" s="455">
        <f t="shared" ca="1" si="53"/>
        <v>30746.665674025669</v>
      </c>
      <c r="L649" s="455">
        <f t="shared" ca="1" si="54"/>
        <v>7409946.427440186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7409946.427440186</v>
      </c>
      <c r="J650" s="455">
        <f t="array" ref="J650">IFERROR(INDEX('Retirement Calculator'!J:J,MATCH('Isaac 401k'!N650,'Retirement Calculator'!A:A,0),0),0)</f>
        <v>6404.7404596389215</v>
      </c>
      <c r="K650" s="455">
        <f t="shared" ca="1" si="53"/>
        <v>30848.090362418949</v>
      </c>
      <c r="L650" s="455">
        <f t="shared" ca="1" si="54"/>
        <v>7434389.7773429668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7434389.7773429668</v>
      </c>
      <c r="J651" s="455">
        <f t="array" ref="J651">IFERROR(INDEX('Retirement Calculator'!J:J,MATCH('Isaac 401k'!N651,'Retirement Calculator'!A:A,0),0),0)</f>
        <v>6404.7404596389215</v>
      </c>
      <c r="K651" s="455">
        <f t="shared" ca="1" si="53"/>
        <v>30949.937653680532</v>
      </c>
      <c r="L651" s="455">
        <f t="shared" ca="1" si="54"/>
        <v>7458934.9745370084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7458934.9745370084</v>
      </c>
      <c r="J652" s="455">
        <f t="array" ref="J652">IFERROR(INDEX('Retirement Calculator'!J:J,MATCH('Isaac 401k'!N652,'Retirement Calculator'!A:A,0),0),0)</f>
        <v>6404.7404596389215</v>
      </c>
      <c r="K652" s="455">
        <f t="shared" ca="1" si="53"/>
        <v>31052.209308655707</v>
      </c>
      <c r="L652" s="455">
        <f t="shared" ca="1" si="54"/>
        <v>7483582.4433860257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7483582.4433860257</v>
      </c>
      <c r="J653" s="455">
        <f t="array" ref="J653">IFERROR(INDEX('Retirement Calculator'!J:J,MATCH('Isaac 401k'!N653,'Retirement Calculator'!A:A,0),0),0)</f>
        <v>6404.7404596389215</v>
      </c>
      <c r="K653" s="455">
        <f t="shared" ca="1" si="53"/>
        <v>31154.907095526607</v>
      </c>
      <c r="L653" s="455">
        <f t="shared" ca="1" si="54"/>
        <v>7508332.6100219134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7508332.6100219134</v>
      </c>
      <c r="J654" s="455">
        <f t="array" ref="J654">IFERROR(INDEX('Retirement Calculator'!J:J,MATCH('Isaac 401k'!N654,'Retirement Calculator'!A:A,0),0),0)</f>
        <v>6404.7404596389215</v>
      </c>
      <c r="K654" s="455">
        <f t="shared" ca="1" si="53"/>
        <v>31258.032789842811</v>
      </c>
      <c r="L654" s="455">
        <f t="shared" ca="1" si="54"/>
        <v>7533185.9023521179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7533185.9023521179</v>
      </c>
      <c r="J655" s="455">
        <f t="array" ref="J655">IFERROR(INDEX('Retirement Calculator'!J:J,MATCH('Isaac 401k'!N655,'Retirement Calculator'!A:A,0),0),0)</f>
        <v>6404.7404596389215</v>
      </c>
      <c r="K655" s="455">
        <f t="shared" ca="1" si="53"/>
        <v>31361.588174551991</v>
      </c>
      <c r="L655" s="455">
        <f t="shared" ca="1" si="54"/>
        <v>7558142.750067031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7558142.750067031</v>
      </c>
      <c r="J656" s="455">
        <f t="array" ref="J656">IFERROR(INDEX('Retirement Calculator'!J:J,MATCH('Isaac 401k'!N656,'Retirement Calculator'!A:A,0),0),0)</f>
        <v>6404.7404596389215</v>
      </c>
      <c r="K656" s="455">
        <f t="shared" ca="1" si="53"/>
        <v>31465.575040030806</v>
      </c>
      <c r="L656" s="455">
        <f t="shared" ca="1" si="54"/>
        <v>7583203.5846474236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7583203.5846474236</v>
      </c>
      <c r="J657" s="455">
        <f t="array" ref="J657">IFERROR(INDEX('Retirement Calculator'!J:J,MATCH('Isaac 401k'!N657,'Retirement Calculator'!A:A,0),0),0)</f>
        <v>6404.7404596389215</v>
      </c>
      <c r="K657" s="455">
        <f t="shared" ca="1" si="53"/>
        <v>31569.995184115767</v>
      </c>
      <c r="L657" s="455">
        <f t="shared" ca="1" si="54"/>
        <v>7608368.839371901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7608368.839371901</v>
      </c>
      <c r="J658" s="455">
        <f t="array" ref="J658">IFERROR(INDEX('Retirement Calculator'!J:J,MATCH('Isaac 401k'!N658,'Retirement Calculator'!A:A,0),0),0)</f>
        <v>6404.7404596389215</v>
      </c>
      <c r="K658" s="455">
        <f t="shared" ca="1" si="53"/>
        <v>31674.85041213443</v>
      </c>
      <c r="L658" s="455">
        <f t="shared" ca="1" si="54"/>
        <v>7633638.9493243964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7633638.9493243964</v>
      </c>
      <c r="J659" s="455">
        <f t="array" ref="J659">IFERROR(INDEX('Retirement Calculator'!J:J,MATCH('Isaac 401k'!N659,'Retirement Calculator'!A:A,0),0),0)</f>
        <v>6404.7404596389215</v>
      </c>
      <c r="K659" s="455">
        <f t="shared" ca="1" si="53"/>
        <v>31780.142536936488</v>
      </c>
      <c r="L659" s="455">
        <f t="shared" ca="1" si="54"/>
        <v>7659014.3514016941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7659014.3514016941</v>
      </c>
      <c r="J660" s="455">
        <f t="array" ref="J660">IFERROR(INDEX('Retirement Calculator'!J:J,MATCH('Isaac 401k'!N660,'Retirement Calculator'!A:A,0),0),0)</f>
        <v>6404.7404596389215</v>
      </c>
      <c r="K660" s="455">
        <f t="shared" ca="1" si="53"/>
        <v>31885.873378925226</v>
      </c>
      <c r="L660" s="455">
        <f t="shared" ca="1" si="54"/>
        <v>7684495.4843209805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7684495.4843209805</v>
      </c>
      <c r="J661" s="455">
        <f t="array" ref="J661">IFERROR(INDEX('Retirement Calculator'!J:J,MATCH('Isaac 401k'!N661,'Retirement Calculator'!A:A,0),0),0)</f>
        <v>6404.7404596389215</v>
      </c>
      <c r="K661" s="455">
        <f t="shared" ca="1" si="53"/>
        <v>31992.044766088919</v>
      </c>
      <c r="L661" s="455">
        <f t="shared" ca="1" si="54"/>
        <v>7710082.7886274308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7710082.7886274308</v>
      </c>
      <c r="J662" s="455">
        <f t="array" ref="J662">IFERROR(INDEX('Retirement Calculator'!J:J,MATCH('Isaac 401k'!N662,'Retirement Calculator'!A:A,0),0),0)</f>
        <v>6404.7404596389215</v>
      </c>
      <c r="K662" s="455">
        <f t="shared" ca="1" si="53"/>
        <v>32098.658534032467</v>
      </c>
      <c r="L662" s="455">
        <f t="shared" ca="1" si="54"/>
        <v>7735776.7067018244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7735776.7067018244</v>
      </c>
      <c r="J663" s="455">
        <f t="array" ref="J663">IFERROR(INDEX('Retirement Calculator'!J:J,MATCH('Isaac 401k'!N663,'Retirement Calculator'!A:A,0),0),0)</f>
        <v>6404.7404596389215</v>
      </c>
      <c r="K663" s="455">
        <f t="shared" ca="1" si="53"/>
        <v>32205.716526009106</v>
      </c>
      <c r="L663" s="455">
        <f t="shared" ca="1" si="54"/>
        <v>7761577.6827681949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7761577.6827681949</v>
      </c>
      <c r="J664" s="455">
        <f t="array" ref="J664">IFERROR(INDEX('Retirement Calculator'!J:J,MATCH('Isaac 401k'!N664,'Retirement Calculator'!A:A,0),0),0)</f>
        <v>6404.7404596389215</v>
      </c>
      <c r="K664" s="455">
        <f t="shared" ca="1" si="53"/>
        <v>32313.220592952319</v>
      </c>
      <c r="L664" s="455">
        <f t="shared" ca="1" si="54"/>
        <v>7787486.1629015086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7787486.1629015086</v>
      </c>
      <c r="J665" s="455">
        <f t="array" ref="J665">IFERROR(INDEX('Retirement Calculator'!J:J,MATCH('Isaac 401k'!N665,'Retirement Calculator'!A:A,0),0),0)</f>
        <v>6404.7404596389215</v>
      </c>
      <c r="K665" s="455">
        <f t="shared" ca="1" si="53"/>
        <v>32421.172593507792</v>
      </c>
      <c r="L665" s="455">
        <f t="shared" ca="1" si="54"/>
        <v>7813502.5950353779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7813502.5950353779</v>
      </c>
      <c r="J666" s="455">
        <f t="array" ref="J666">IFERROR(INDEX('Retirement Calculator'!J:J,MATCH('Isaac 401k'!N666,'Retirement Calculator'!A:A,0),0),0)</f>
        <v>6404.7404596389215</v>
      </c>
      <c r="K666" s="455">
        <f t="shared" ca="1" si="53"/>
        <v>32529.574394065581</v>
      </c>
      <c r="L666" s="455">
        <f t="shared" ca="1" si="54"/>
        <v>7839627.4289698051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7839627.4289698051</v>
      </c>
      <c r="J667" s="455">
        <f t="array" ref="J667">IFERROR(INDEX('Retirement Calculator'!J:J,MATCH('Isaac 401k'!N667,'Retirement Calculator'!A:A,0),0),0)</f>
        <v>6404.7404596389215</v>
      </c>
      <c r="K667" s="455">
        <f t="shared" ca="1" si="53"/>
        <v>32638.427868792365</v>
      </c>
      <c r="L667" s="455">
        <f t="shared" ca="1" si="54"/>
        <v>7865861.1163789593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7865861.1163789593</v>
      </c>
      <c r="J668" s="455">
        <f t="array" ref="J668">IFERROR(INDEX('Retirement Calculator'!J:J,MATCH('Isaac 401k'!N668,'Retirement Calculator'!A:A,0),0),0)</f>
        <v>6404.7404596389215</v>
      </c>
      <c r="K668" s="455">
        <f t="shared" ca="1" si="53"/>
        <v>32747.734899663836</v>
      </c>
      <c r="L668" s="455">
        <f t="shared" ca="1" si="54"/>
        <v>7892204.1108189849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7892204.1108189849</v>
      </c>
      <c r="J669" s="455">
        <f t="array" ref="J669">IFERROR(INDEX('Retirement Calculator'!J:J,MATCH('Isaac 401k'!N669,'Retirement Calculator'!A:A,0),0),0)</f>
        <v>6404.7404596389215</v>
      </c>
      <c r="K669" s="455">
        <f t="shared" ca="1" si="53"/>
        <v>32857.497376497275</v>
      </c>
      <c r="L669" s="455">
        <f t="shared" ca="1" si="54"/>
        <v>7918656.8677358432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7918656.8677358432</v>
      </c>
      <c r="J670" s="455">
        <f t="array" ref="J670">IFERROR(INDEX('Retirement Calculator'!J:J,MATCH('Isaac 401k'!N670,'Retirement Calculator'!A:A,0),0),0)</f>
        <v>6404.7404596389215</v>
      </c>
      <c r="K670" s="455">
        <f t="shared" ca="1" si="53"/>
        <v>32967.717196984187</v>
      </c>
      <c r="L670" s="455">
        <f t="shared" ca="1" si="54"/>
        <v>7945219.8444731887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7945219.8444731887</v>
      </c>
      <c r="J671" s="455">
        <f t="array" ref="J671">IFERROR(INDEX('Retirement Calculator'!J:J,MATCH('Isaac 401k'!N671,'Retirement Calculator'!A:A,0),0),0)</f>
        <v>6404.7404596389215</v>
      </c>
      <c r="K671" s="455">
        <f t="shared" ca="1" si="53"/>
        <v>33078.396266723124</v>
      </c>
      <c r="L671" s="455">
        <f t="shared" ca="1" si="54"/>
        <v>7971893.5002802731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7971893.5002802731</v>
      </c>
      <c r="J672" s="455">
        <f t="array" ref="J672">IFERROR(INDEX('Retirement Calculator'!J:J,MATCH('Isaac 401k'!N672,'Retirement Calculator'!A:A,0),0),0)</f>
        <v>6404.7404596389215</v>
      </c>
      <c r="K672" s="455">
        <f t="shared" ca="1" si="53"/>
        <v>33189.536499252645</v>
      </c>
      <c r="L672" s="455">
        <f t="shared" ca="1" si="54"/>
        <v>7998678.296319887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7998678.296319887</v>
      </c>
      <c r="J673" s="455">
        <f t="array" ref="J673">IFERROR(INDEX('Retirement Calculator'!J:J,MATCH('Isaac 401k'!N673,'Retirement Calculator'!A:A,0),0),0)</f>
        <v>6404.7404596389215</v>
      </c>
      <c r="K673" s="455">
        <f t="shared" ca="1" si="53"/>
        <v>33301.139816084367</v>
      </c>
      <c r="L673" s="455">
        <f t="shared" ca="1" si="54"/>
        <v>8025574.6956763323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8025574.6956763323</v>
      </c>
      <c r="J674" s="455">
        <f t="array" ref="J674">IFERROR(INDEX('Retirement Calculator'!J:J,MATCH('Isaac 401k'!N674,'Retirement Calculator'!A:A,0),0),0)</f>
        <v>6404.7404596389215</v>
      </c>
      <c r="K674" s="455">
        <f t="shared" ca="1" si="53"/>
        <v>33413.208146736222</v>
      </c>
      <c r="L674" s="455">
        <f t="shared" ca="1" si="54"/>
        <v>8052583.1633634297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8052583.1633634297</v>
      </c>
      <c r="J675" s="455">
        <f t="array" ref="J675">IFERROR(INDEX('Retirement Calculator'!J:J,MATCH('Isaac 401k'!N675,'Retirement Calculator'!A:A,0),0),0)</f>
        <v>6404.7404596389215</v>
      </c>
      <c r="K675" s="455">
        <f t="shared" ca="1" si="53"/>
        <v>33525.743428765796</v>
      </c>
      <c r="L675" s="455">
        <f t="shared" ca="1" si="54"/>
        <v>8079704.1663325569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8079704.1663325569</v>
      </c>
      <c r="J676" s="455">
        <f t="array" ref="J676">IFERROR(INDEX('Retirement Calculator'!J:J,MATCH('Isaac 401k'!N676,'Retirement Calculator'!A:A,0),0),0)</f>
        <v>6404.7404596389215</v>
      </c>
      <c r="K676" s="455">
        <f t="shared" ca="1" si="53"/>
        <v>33638.747607803823</v>
      </c>
      <c r="L676" s="455">
        <f t="shared" ca="1" si="54"/>
        <v>8106938.1734807221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8106938.1734807221</v>
      </c>
      <c r="J677" s="455">
        <f t="array" ref="J677">IFERROR(INDEX('Retirement Calculator'!J:J,MATCH('Isaac 401k'!N677,'Retirement Calculator'!A:A,0),0),0)</f>
        <v>6404.7404596389215</v>
      </c>
      <c r="K677" s="455">
        <f t="shared" ca="1" si="53"/>
        <v>33752.222637587845</v>
      </c>
      <c r="L677" s="455">
        <f t="shared" ca="1" si="54"/>
        <v>8134285.6556586716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8134285.6556586716</v>
      </c>
      <c r="J678" s="455">
        <f t="array" ref="J678">IFERROR(INDEX('Retirement Calculator'!J:J,MATCH('Isaac 401k'!N678,'Retirement Calculator'!A:A,0),0),0)</f>
        <v>6404.7404596389215</v>
      </c>
      <c r="K678" s="455">
        <f t="shared" ca="1" si="53"/>
        <v>33866.170479995977</v>
      </c>
      <c r="L678" s="455">
        <f t="shared" ca="1" si="54"/>
        <v>8161747.0856790291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8161747.0856790291</v>
      </c>
      <c r="J679" s="455">
        <f t="array" ref="J679">IFERROR(INDEX('Retirement Calculator'!J:J,MATCH('Isaac 401k'!N679,'Retirement Calculator'!A:A,0),0),0)</f>
        <v>6404.7404596389215</v>
      </c>
      <c r="K679" s="455">
        <f t="shared" ca="1" si="53"/>
        <v>33980.593105080792</v>
      </c>
      <c r="L679" s="455">
        <f t="shared" ca="1" si="54"/>
        <v>8189322.938324471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8189322.938324471</v>
      </c>
      <c r="J680" s="455">
        <f t="array" ref="J680">IFERROR(INDEX('Retirement Calculator'!J:J,MATCH('Isaac 401k'!N680,'Retirement Calculator'!A:A,0),0),0)</f>
        <v>6404.7404596389215</v>
      </c>
      <c r="K680" s="455">
        <f t="shared" ca="1" si="53"/>
        <v>34095.492491103469</v>
      </c>
      <c r="L680" s="455">
        <f t="shared" ca="1" si="54"/>
        <v>8217013.6903559361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8217013.6903559361</v>
      </c>
      <c r="J681" s="455">
        <f t="array" ref="J681">IFERROR(INDEX('Retirement Calculator'!J:J,MATCH('Isaac 401k'!N681,'Retirement Calculator'!A:A,0),0),0)</f>
        <v>6404.7404596389215</v>
      </c>
      <c r="K681" s="455">
        <f t="shared" ca="1" si="53"/>
        <v>34210.870624567906</v>
      </c>
      <c r="L681" s="455">
        <f t="shared" ca="1" si="54"/>
        <v>8244819.8205208657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8244819.8205208657</v>
      </c>
      <c r="J682" s="455">
        <f t="array" ref="J682">IFERROR(INDEX('Retirement Calculator'!J:J,MATCH('Isaac 401k'!N682,'Retirement Calculator'!A:A,0),0),0)</f>
        <v>6404.7404596389215</v>
      </c>
      <c r="K682" s="455">
        <f t="shared" ca="1" si="53"/>
        <v>34326.729500255118</v>
      </c>
      <c r="L682" s="455">
        <f t="shared" ca="1" si="54"/>
        <v>8272741.8095614826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8272741.8095614826</v>
      </c>
      <c r="J683" s="455">
        <f t="array" ref="J683">IFERROR(INDEX('Retirement Calculator'!J:J,MATCH('Isaac 401k'!N683,'Retirement Calculator'!A:A,0),0),0)</f>
        <v>6404.7404596389215</v>
      </c>
      <c r="K683" s="455">
        <f t="shared" ca="1" si="53"/>
        <v>34443.071121257686</v>
      </c>
      <c r="L683" s="455">
        <f t="shared" ca="1" si="54"/>
        <v>8300780.1402231017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8300780.1402231017</v>
      </c>
      <c r="J684" s="455">
        <f t="array" ref="J684">IFERROR(INDEX('Retirement Calculator'!J:J,MATCH('Isaac 401k'!N684,'Retirement Calculator'!A:A,0),0),0)</f>
        <v>6404.7404596389215</v>
      </c>
      <c r="K684" s="455">
        <f t="shared" ca="1" si="53"/>
        <v>34559.897499014427</v>
      </c>
      <c r="L684" s="455">
        <f t="shared" ca="1" si="54"/>
        <v>8328935.2972624777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8328935.2972624777</v>
      </c>
      <c r="J685" s="455">
        <f t="array" ref="J685">IFERROR(INDEX('Retirement Calculator'!J:J,MATCH('Isaac 401k'!N685,'Retirement Calculator'!A:A,0),0),0)</f>
        <v>6404.7404596389215</v>
      </c>
      <c r="K685" s="455">
        <f t="shared" ca="1" si="53"/>
        <v>34677.210653345166</v>
      </c>
      <c r="L685" s="455">
        <f t="shared" ca="1" si="54"/>
        <v>8357207.7674561841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8357207.7674561841</v>
      </c>
      <c r="J686" s="455">
        <f t="array" ref="J686">IFERROR(INDEX('Retirement Calculator'!J:J,MATCH('Isaac 401k'!N686,'Retirement Calculator'!A:A,0),0),0)</f>
        <v>6404.7404596389215</v>
      </c>
      <c r="K686" s="455">
        <f t="shared" ca="1" si="53"/>
        <v>34795.012612485603</v>
      </c>
      <c r="L686" s="455">
        <f t="shared" ca="1" si="54"/>
        <v>8385598.0396090308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8385598.0396090308</v>
      </c>
      <c r="J687" s="455">
        <f t="array" ref="J687">IFERROR(INDEX('Retirement Calculator'!J:J,MATCH('Isaac 401k'!N687,'Retirement Calculator'!A:A,0),0),0)</f>
        <v>6404.7404596389215</v>
      </c>
      <c r="K687" s="455">
        <f t="shared" ca="1" si="53"/>
        <v>34913.305413122464</v>
      </c>
      <c r="L687" s="455">
        <f t="shared" ca="1" si="54"/>
        <v>8414106.6045625154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8414106.6045625154</v>
      </c>
      <c r="J688" s="455">
        <f t="array" ref="J688">IFERROR(INDEX('Retirement Calculator'!J:J,MATCH('Isaac 401k'!N688,'Retirement Calculator'!A:A,0),0),0)</f>
        <v>6404.7404596389215</v>
      </c>
      <c r="K688" s="455">
        <f t="shared" ca="1" si="53"/>
        <v>35032.091100428646</v>
      </c>
      <c r="L688" s="455">
        <f t="shared" ca="1" si="54"/>
        <v>8442733.9552033041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8442733.9552033041</v>
      </c>
      <c r="J689" s="455">
        <f t="array" ref="J689">IFERROR(INDEX('Retirement Calculator'!J:J,MATCH('Isaac 401k'!N689,'Retirement Calculator'!A:A,0),0),0)</f>
        <v>6404.7404596389215</v>
      </c>
      <c r="K689" s="455">
        <f t="shared" ca="1" si="53"/>
        <v>35151.371728098602</v>
      </c>
      <c r="L689" s="455">
        <f t="shared" ca="1" si="54"/>
        <v>8471480.5864717625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8471480.5864717625</v>
      </c>
      <c r="J690" s="455">
        <f t="array" ref="J690">IFERROR(INDEX('Retirement Calculator'!J:J,MATCH('Isaac 401k'!N690,'Retirement Calculator'!A:A,0),0),0)</f>
        <v>6404.7404596389215</v>
      </c>
      <c r="K690" s="455">
        <f t="shared" ca="1" si="53"/>
        <v>35271.149358383846</v>
      </c>
      <c r="L690" s="455">
        <f t="shared" ca="1" si="54"/>
        <v>8500346.9953705072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8500346.9953705072</v>
      </c>
      <c r="J691" s="455">
        <f t="array" ref="J691">IFERROR(INDEX('Retirement Calculator'!J:J,MATCH('Isaac 401k'!N691,'Retirement Calculator'!A:A,0),0),0)</f>
        <v>6404.7404596389215</v>
      </c>
      <c r="K691" s="455">
        <f t="shared" ca="1" si="53"/>
        <v>35391.426062128616</v>
      </c>
      <c r="L691" s="455">
        <f t="shared" ca="1" si="54"/>
        <v>8529333.6809729971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8529333.6809729971</v>
      </c>
      <c r="J692" s="455">
        <f t="array" ref="J692">IFERROR(INDEX('Retirement Calculator'!J:J,MATCH('Isaac 401k'!N692,'Retirement Calculator'!A:A,0),0),0)</f>
        <v>6404.7404596389215</v>
      </c>
      <c r="K692" s="455">
        <f t="shared" ca="1" si="53"/>
        <v>35512.203918805659</v>
      </c>
      <c r="L692" s="455">
        <f t="shared" ca="1" si="54"/>
        <v>8558441.1444321629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8558441.1444321629</v>
      </c>
      <c r="J693" s="455">
        <f t="array" ref="J693">IFERROR(INDEX('Retirement Calculator'!J:J,MATCH('Isaac 401k'!N693,'Retirement Calculator'!A:A,0),0),0)</f>
        <v>6404.7404596389215</v>
      </c>
      <c r="K693" s="455">
        <f t="shared" ca="1" si="53"/>
        <v>35633.485016552178</v>
      </c>
      <c r="L693" s="455">
        <f t="shared" ca="1" si="54"/>
        <v>8587669.888989076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8587669.888989076</v>
      </c>
      <c r="J694" s="455">
        <f t="array" ref="J694">IFERROR(INDEX('Retirement Calculator'!J:J,MATCH('Isaac 401k'!N694,'Retirement Calculator'!A:A,0),0),0)</f>
        <v>6404.7404596389215</v>
      </c>
      <c r="K694" s="455">
        <f t="shared" ca="1" si="53"/>
        <v>35755.271452205983</v>
      </c>
      <c r="L694" s="455">
        <f t="shared" ca="1" si="54"/>
        <v>8617020.4199816417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8617020.4199816417</v>
      </c>
      <c r="J695" s="455">
        <f t="array" ref="J695">IFERROR(INDEX('Retirement Calculator'!J:J,MATCH('Isaac 401k'!N695,'Retirement Calculator'!A:A,0),0),0)</f>
        <v>6404.7404596389215</v>
      </c>
      <c r="K695" s="455">
        <f t="shared" ca="1" si="53"/>
        <v>35877.565331341677</v>
      </c>
      <c r="L695" s="455">
        <f t="shared" ca="1" si="54"/>
        <v>8646493.2448533438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8646493.2448533438</v>
      </c>
      <c r="J696" s="455">
        <f t="array" ref="J696">IFERROR(INDEX('Retirement Calculator'!J:J,MATCH('Isaac 401k'!N696,'Retirement Calculator'!A:A,0),0),0)</f>
        <v>6404.7404596389215</v>
      </c>
      <c r="K696" s="455">
        <f t="shared" ca="1" si="53"/>
        <v>36000.368768307104</v>
      </c>
      <c r="L696" s="455">
        <f t="shared" ca="1" si="54"/>
        <v>8676088.8731620107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8676088.8731620107</v>
      </c>
      <c r="J697" s="455">
        <f t="array" ref="J697">IFERROR(INDEX('Retirement Calculator'!J:J,MATCH('Isaac 401k'!N697,'Retirement Calculator'!A:A,0),0),0)</f>
        <v>6404.7404596389215</v>
      </c>
      <c r="K697" s="455">
        <f t="shared" ca="1" si="53"/>
        <v>36123.683886259882</v>
      </c>
      <c r="L697" s="455">
        <f t="shared" ca="1" si="54"/>
        <v>8705807.8165886309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8705807.8165886309</v>
      </c>
      <c r="J698" s="455">
        <f t="array" ref="J698">IFERROR(INDEX('Retirement Calculator'!J:J,MATCH('Isaac 401k'!N698,'Retirement Calculator'!A:A,0),0),0)</f>
        <v>6404.7404596389215</v>
      </c>
      <c r="K698" s="455">
        <f t="shared" ca="1" si="53"/>
        <v>36247.51281720413</v>
      </c>
      <c r="L698" s="455">
        <f t="shared" ca="1" si="54"/>
        <v>8735650.5889461953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8735650.5889461953</v>
      </c>
      <c r="J699" s="455">
        <f t="array" ref="J699">IFERROR(INDEX('Retirement Calculator'!J:J,MATCH('Isaac 401k'!N699,'Retirement Calculator'!A:A,0),0),0)</f>
        <v>6404.7404596389215</v>
      </c>
      <c r="K699" s="455">
        <f t="shared" ca="1" si="53"/>
        <v>36371.857702027315</v>
      </c>
      <c r="L699" s="455">
        <f t="shared" ca="1" si="54"/>
        <v>8765617.7061885837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8765617.7061885837</v>
      </c>
      <c r="J700" s="455">
        <f t="array" ref="J700">IFERROR(INDEX('Retirement Calculator'!J:J,MATCH('Isaac 401k'!N700,'Retirement Calculator'!A:A,0),0),0)</f>
        <v>6404.7404596389215</v>
      </c>
      <c r="K700" s="455">
        <f t="shared" ca="1" si="53"/>
        <v>36496.720690537266</v>
      </c>
      <c r="L700" s="455">
        <f t="shared" ca="1" si="54"/>
        <v>8795709.6864194814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8795709.6864194814</v>
      </c>
      <c r="J701" s="455">
        <f t="array" ref="J701">IFERROR(INDEX('Retirement Calculator'!J:J,MATCH('Isaac 401k'!N701,'Retirement Calculator'!A:A,0),0),0)</f>
        <v>6404.7404596389215</v>
      </c>
      <c r="K701" s="455">
        <f t="shared" ca="1" si="53"/>
        <v>36622.103941499343</v>
      </c>
      <c r="L701" s="455">
        <f t="shared" ca="1" si="54"/>
        <v>8825927.049901342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8825927.049901342</v>
      </c>
      <c r="J702" s="455">
        <f t="array" ref="J702">IFERROR(INDEX('Retirement Calculator'!J:J,MATCH('Isaac 401k'!N702,'Retirement Calculator'!A:A,0),0),0)</f>
        <v>6404.7404596389215</v>
      </c>
      <c r="K702" s="455">
        <f t="shared" ca="1" si="53"/>
        <v>36748.009622673759</v>
      </c>
      <c r="L702" s="455">
        <f t="shared" ca="1" si="54"/>
        <v>8856270.3190643769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8856270.3190643769</v>
      </c>
      <c r="J703" s="455">
        <f t="array" ref="J703">IFERROR(INDEX('Retirement Calculator'!J:J,MATCH('Isaac 401k'!N703,'Retirement Calculator'!A:A,0),0),0)</f>
        <v>6404.7404596389215</v>
      </c>
      <c r="K703" s="455">
        <f t="shared" ca="1" si="53"/>
        <v>36874.439910853071</v>
      </c>
      <c r="L703" s="455">
        <f t="shared" ca="1" si="54"/>
        <v>8886740.0185155906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8886740.0185155906</v>
      </c>
      <c r="J704" s="455">
        <f t="array" ref="J704">IFERROR(INDEX('Retirement Calculator'!J:J,MATCH('Isaac 401k'!N704,'Retirement Calculator'!A:A,0),0),0)</f>
        <v>6404.7404596389215</v>
      </c>
      <c r="K704" s="455">
        <f t="shared" ca="1" si="53"/>
        <v>37001.396991899797</v>
      </c>
      <c r="L704" s="455">
        <f t="shared" ca="1" si="54"/>
        <v>8917336.6750478502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8917336.6750478502</v>
      </c>
      <c r="J705" s="455">
        <f t="array" ref="J705">IFERROR(INDEX('Retirement Calculator'!J:J,MATCH('Isaac 401k'!N705,'Retirement Calculator'!A:A,0),0),0)</f>
        <v>6404.7404596389215</v>
      </c>
      <c r="K705" s="455">
        <f t="shared" ca="1" si="53"/>
        <v>37128.88306078421</v>
      </c>
      <c r="L705" s="455">
        <f t="shared" ca="1" si="54"/>
        <v>8948060.8176489957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8948060.8176489957</v>
      </c>
      <c r="J706" s="455">
        <f t="array" ref="J706">IFERROR(INDEX('Retirement Calculator'!J:J,MATCH('Isaac 401k'!N706,'Retirement Calculator'!A:A,0),0),0)</f>
        <v>6404.7404596389215</v>
      </c>
      <c r="K706" s="455">
        <f t="shared" ca="1" si="53"/>
        <v>37256.900321622314</v>
      </c>
      <c r="L706" s="455">
        <f t="shared" ca="1" si="54"/>
        <v>8978912.9775109775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8978912.9775109775</v>
      </c>
      <c r="J707" s="455">
        <f t="array" ref="J707">IFERROR(INDEX('Retirement Calculator'!J:J,MATCH('Isaac 401k'!N707,'Retirement Calculator'!A:A,0),0),0)</f>
        <v>6404.7404596389215</v>
      </c>
      <c r="K707" s="455">
        <f t="shared" ca="1" si="53"/>
        <v>37385.450987713906</v>
      </c>
      <c r="L707" s="455">
        <f t="shared" ca="1" si="54"/>
        <v>9009893.6880390514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9009893.6880390514</v>
      </c>
      <c r="J708" s="455">
        <f t="array" ref="J708">IFERROR(INDEX('Retirement Calculator'!J:J,MATCH('Isaac 401k'!N708,'Retirement Calculator'!A:A,0),0),0)</f>
        <v>6404.7404596389215</v>
      </c>
      <c r="K708" s="455">
        <f t="shared" ca="1" si="53"/>
        <v>37514.537281580881</v>
      </c>
      <c r="L708" s="455">
        <f t="shared" ca="1" si="54"/>
        <v>9041003.4848609921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9041003.4848609921</v>
      </c>
      <c r="J709" s="455">
        <f t="array" ref="J709">IFERROR(INDEX('Retirement Calculator'!J:J,MATCH('Isaac 401k'!N709,'Retirement Calculator'!A:A,0),0),0)</f>
        <v>6404.7404596389215</v>
      </c>
      <c r="K709" s="455">
        <f t="shared" ca="1" si="53"/>
        <v>37644.161435005633</v>
      </c>
      <c r="L709" s="455">
        <f t="shared" ca="1" si="54"/>
        <v>9072242.9058363587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9072242.9058363587</v>
      </c>
      <c r="J710" s="455">
        <f t="array" ref="J710">IFERROR(INDEX('Retirement Calculator'!J:J,MATCH('Isaac 401k'!N710,'Retirement Calculator'!A:A,0),0),0)</f>
        <v>6404.7404596389215</v>
      </c>
      <c r="K710" s="455">
        <f t="shared" ca="1" si="53"/>
        <v>37774.325689069665</v>
      </c>
      <c r="L710" s="455">
        <f t="shared" ca="1" si="54"/>
        <v>9103612.491065789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9103612.491065789</v>
      </c>
      <c r="J711" s="455">
        <f t="array" ref="J711">IFERROR(INDEX('Retirement Calculator'!J:J,MATCH('Isaac 401k'!N711,'Retirement Calculator'!A:A,0),0),0)</f>
        <v>6404.7404596389215</v>
      </c>
      <c r="K711" s="455">
        <f t="shared" ca="1" si="53"/>
        <v>37905.032294192286</v>
      </c>
      <c r="L711" s="455">
        <f t="shared" ca="1" si="54"/>
        <v>9135112.7829003409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9135112.7829003409</v>
      </c>
      <c r="J712" s="455">
        <f t="array" ref="J712">IFERROR(INDEX('Retirement Calculator'!J:J,MATCH('Isaac 401k'!N712,'Retirement Calculator'!A:A,0),0),0)</f>
        <v>6404.7404596389215</v>
      </c>
      <c r="K712" s="455">
        <f t="shared" ca="1" si="53"/>
        <v>38036.283510169589</v>
      </c>
      <c r="L712" s="455">
        <f t="shared" ca="1" si="54"/>
        <v>9166744.3259508703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9166744.3259508703</v>
      </c>
      <c r="J713" s="455">
        <f t="array" ref="J713">IFERROR(INDEX('Retirement Calculator'!J:J,MATCH('Isaac 401k'!N713,'Retirement Calculator'!A:A,0),0),0)</f>
        <v>6404.7404596389215</v>
      </c>
      <c r="K713" s="455">
        <f t="shared" ca="1" si="53"/>
        <v>38168.081606213462</v>
      </c>
      <c r="L713" s="455">
        <f t="shared" ca="1" si="54"/>
        <v>9198507.6670974437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9198507.6670974437</v>
      </c>
      <c r="J714" s="455">
        <f t="array" ref="J714">IFERROR(INDEX('Retirement Calculator'!J:J,MATCH('Isaac 401k'!N714,'Retirement Calculator'!A:A,0),0),0)</f>
        <v>6404.7404596389215</v>
      </c>
      <c r="K714" s="455">
        <f t="shared" ca="1" si="53"/>
        <v>38300.428860990847</v>
      </c>
      <c r="L714" s="455">
        <f t="shared" ca="1" si="54"/>
        <v>9230403.3554987945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9230403.3554987945</v>
      </c>
      <c r="J715" s="455">
        <f t="array" ref="J715">IFERROR(INDEX('Retirement Calculator'!J:J,MATCH('Isaac 401k'!N715,'Retirement Calculator'!A:A,0),0),0)</f>
        <v>6404.7404596389215</v>
      </c>
      <c r="K715" s="455">
        <f t="shared" ca="1" si="53"/>
        <v>38433.327562663144</v>
      </c>
      <c r="L715" s="455">
        <f t="shared" ca="1" si="54"/>
        <v>9262431.9426018186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9262431.9426018186</v>
      </c>
      <c r="J716" s="455">
        <f t="array" ref="J716">IFERROR(INDEX('Retirement Calculator'!J:J,MATCH('Isaac 401k'!N716,'Retirement Calculator'!A:A,0),0),0)</f>
        <v>6404.7404596389215</v>
      </c>
      <c r="K716" s="455">
        <f t="shared" ca="1" si="53"/>
        <v>38566.780008925743</v>
      </c>
      <c r="L716" s="455">
        <f t="shared" ca="1" si="54"/>
        <v>9294593.9821511041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9294593.9821511041</v>
      </c>
      <c r="J717" s="455">
        <f t="array" ref="J717">IFERROR(INDEX('Retirement Calculator'!J:J,MATCH('Isaac 401k'!N717,'Retirement Calculator'!A:A,0),0),0)</f>
        <v>6404.7404596389215</v>
      </c>
      <c r="K717" s="455">
        <f t="shared" ca="1" si="53"/>
        <v>38700.788507047771</v>
      </c>
      <c r="L717" s="455">
        <f t="shared" ca="1" si="54"/>
        <v>9326890.0301985126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9326890.0301985126</v>
      </c>
      <c r="J718" s="455">
        <f t="array" ref="J718">IFERROR(INDEX('Retirement Calculator'!J:J,MATCH('Isaac 401k'!N718,'Retirement Calculator'!A:A,0),0),0)</f>
        <v>6404.7404596389215</v>
      </c>
      <c r="K718" s="455">
        <f t="shared" ca="1" si="53"/>
        <v>38835.355373911967</v>
      </c>
      <c r="L718" s="455">
        <f t="shared" ca="1" si="54"/>
        <v>9359320.6451127846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9359320.6451127846</v>
      </c>
      <c r="J719" s="455">
        <f t="array" ref="J719">IFERROR(INDEX('Retirement Calculator'!J:J,MATCH('Isaac 401k'!N719,'Retirement Calculator'!A:A,0),0),0)</f>
        <v>6404.7404596389215</v>
      </c>
      <c r="K719" s="455">
        <f t="shared" ca="1" si="53"/>
        <v>38970.482936054774</v>
      </c>
      <c r="L719" s="455">
        <f t="shared" ca="1" si="54"/>
        <v>9391886.3875891995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9391886.3875891995</v>
      </c>
      <c r="J720" s="455">
        <f t="array" ref="J720">IFERROR(INDEX('Retirement Calculator'!J:J,MATCH('Isaac 401k'!N720,'Retirement Calculator'!A:A,0),0),0)</f>
        <v>6404.7404596389215</v>
      </c>
      <c r="K720" s="455">
        <f t="shared" ca="1" si="53"/>
        <v>39106.173529706502</v>
      </c>
      <c r="L720" s="455">
        <f t="shared" ca="1" si="54"/>
        <v>9424587.8206592668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9424587.8206592668</v>
      </c>
      <c r="J721" s="455">
        <f t="array" ref="J721">IFERROR(INDEX('Retirement Calculator'!J:J,MATCH('Isaac 401k'!N721,'Retirement Calculator'!A:A,0),0),0)</f>
        <v>6404.7404596389215</v>
      </c>
      <c r="K721" s="455">
        <f t="shared" ca="1" si="53"/>
        <v>39242.429500831779</v>
      </c>
      <c r="L721" s="455">
        <f t="shared" ca="1" si="54"/>
        <v>9457425.5097004585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9457425.5097004585</v>
      </c>
      <c r="J722" s="455">
        <f t="array" ref="J722">IFERROR(INDEX('Retirement Calculator'!J:J,MATCH('Isaac 401k'!N722,'Retirement Calculator'!A:A,0),0),0)</f>
        <v>6404.7404596389215</v>
      </c>
      <c r="K722" s="455">
        <f t="shared" ca="1" si="53"/>
        <v>39379.253205170076</v>
      </c>
      <c r="L722" s="455">
        <f t="shared" ca="1" si="54"/>
        <v>9490400.0224459898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9490400.0224459898</v>
      </c>
      <c r="J723" s="455">
        <f t="array" ref="J723">IFERROR(INDEX('Retirement Calculator'!J:J,MATCH('Isaac 401k'!N723,'Retirement Calculator'!A:A,0),0),0)</f>
        <v>6404.7404596389215</v>
      </c>
      <c r="K723" s="455">
        <f t="shared" ca="1" si="53"/>
        <v>39516.647008276457</v>
      </c>
      <c r="L723" s="455">
        <f t="shared" ca="1" si="54"/>
        <v>9523511.9289946258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9523511.9289946258</v>
      </c>
      <c r="J724" s="455">
        <f t="array" ref="J724">IFERROR(INDEX('Retirement Calculator'!J:J,MATCH('Isaac 401k'!N724,'Retirement Calculator'!A:A,0),0),0)</f>
        <v>6404.7404596389215</v>
      </c>
      <c r="K724" s="455">
        <f t="shared" ca="1" si="53"/>
        <v>39654.613285562446</v>
      </c>
      <c r="L724" s="455">
        <f t="shared" ca="1" si="54"/>
        <v>9556761.8018205483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9556761.8018205483</v>
      </c>
      <c r="J725" s="455">
        <f t="array" ref="J725">IFERROR(INDEX('Retirement Calculator'!J:J,MATCH('Isaac 401k'!N725,'Retirement Calculator'!A:A,0),0),0)</f>
        <v>6404.7404596389215</v>
      </c>
      <c r="K725" s="455">
        <f t="shared" ca="1" si="53"/>
        <v>39793.154422337117</v>
      </c>
      <c r="L725" s="455">
        <f t="shared" ca="1" si="54"/>
        <v>9590150.2157832459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9590150.2157832459</v>
      </c>
      <c r="J726" s="455">
        <f t="array" ref="J726">IFERROR(INDEX('Retirement Calculator'!J:J,MATCH('Isaac 401k'!N726,'Retirement Calculator'!A:A,0),0),0)</f>
        <v>6404.7404596389215</v>
      </c>
      <c r="K726" s="455">
        <f t="shared" ca="1" si="53"/>
        <v>39932.272813848358</v>
      </c>
      <c r="L726" s="455">
        <f t="shared" ca="1" si="54"/>
        <v>9623677.7481374554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9623677.7481374554</v>
      </c>
      <c r="J727" s="455">
        <f t="array" ref="J727">IFERROR(INDEX('Retirement Calculator'!J:J,MATCH('Isaac 401k'!N727,'Retirement Calculator'!A:A,0),0),0)</f>
        <v>6404.7404596389215</v>
      </c>
      <c r="K727" s="455">
        <f t="shared" ca="1" si="53"/>
        <v>40071.970865324234</v>
      </c>
      <c r="L727" s="455">
        <f t="shared" ca="1" si="54"/>
        <v>9657344.97854314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9657344.97854314</v>
      </c>
      <c r="J728" s="455">
        <f t="array" ref="J728">IFERROR(INDEX('Retirement Calculator'!J:J,MATCH('Isaac 401k'!N728,'Retirement Calculator'!A:A,0),0),0)</f>
        <v>6404.7404596389215</v>
      </c>
      <c r="K728" s="455">
        <f t="shared" ca="1" si="53"/>
        <v>40212.250992014582</v>
      </c>
      <c r="L728" s="455">
        <f t="shared" ca="1" si="54"/>
        <v>9691152.4890755154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9691152.4890755154</v>
      </c>
      <c r="J729" s="455">
        <f t="array" ref="J729">IFERROR(INDEX('Retirement Calculator'!J:J,MATCH('Isaac 401k'!N729,'Retirement Calculator'!A:A,0),0),0)</f>
        <v>6404.7404596389215</v>
      </c>
      <c r="K729" s="455">
        <f t="shared" ca="1" si="53"/>
        <v>40353.115619232813</v>
      </c>
      <c r="L729" s="455">
        <f t="shared" ca="1" si="54"/>
        <v>9725100.8642351087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9725100.8642351087</v>
      </c>
      <c r="J730" s="455">
        <f t="array" ref="J730">IFERROR(INDEX('Retirement Calculator'!J:J,MATCH('Isaac 401k'!N730,'Retirement Calculator'!A:A,0),0),0)</f>
        <v>6404.7404596389215</v>
      </c>
      <c r="K730" s="455">
        <f t="shared" ca="1" si="53"/>
        <v>40494.56718239779</v>
      </c>
      <c r="L730" s="455">
        <f t="shared" ca="1" si="54"/>
        <v>9759190.6909578666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9759190.6909578666</v>
      </c>
      <c r="J731" s="455">
        <f t="array" ref="J731">IFERROR(INDEX('Retirement Calculator'!J:J,MATCH('Isaac 401k'!N731,'Retirement Calculator'!A:A,0),0),0)</f>
        <v>6404.7404596389215</v>
      </c>
      <c r="K731" s="455">
        <f t="shared" ca="1" si="53"/>
        <v>40636.608127075946</v>
      </c>
      <c r="L731" s="455">
        <f t="shared" ca="1" si="54"/>
        <v>9793422.5586253032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9793422.5586253032</v>
      </c>
      <c r="J732" s="455">
        <f t="array" ref="J732">IFERROR(INDEX('Retirement Calculator'!J:J,MATCH('Isaac 401k'!N732,'Retirement Calculator'!A:A,0),0),0)</f>
        <v>6404.7404596389215</v>
      </c>
      <c r="K732" s="455">
        <f t="shared" ca="1" si="53"/>
        <v>40779.240909023596</v>
      </c>
      <c r="L732" s="455">
        <f t="shared" ca="1" si="54"/>
        <v>9827797.0590746868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9827797.0590746868</v>
      </c>
      <c r="J733" s="455">
        <f t="array" ref="J733">IFERROR(INDEX('Retirement Calculator'!J:J,MATCH('Isaac 401k'!N733,'Retirement Calculator'!A:A,0),0),0)</f>
        <v>6404.7404596389215</v>
      </c>
      <c r="K733" s="455">
        <f t="shared" ca="1" si="53"/>
        <v>40922.467994229366</v>
      </c>
      <c r="L733" s="455">
        <f t="shared" ca="1" si="54"/>
        <v>9862314.7866092771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9862314.7866092771</v>
      </c>
      <c r="J734" s="455">
        <f t="array" ref="J734">IFERROR(INDEX('Retirement Calculator'!J:J,MATCH('Isaac 401k'!N734,'Retirement Calculator'!A:A,0),0),0)</f>
        <v>6404.7404596389215</v>
      </c>
      <c r="K734" s="455">
        <f t="shared" ca="1" si="53"/>
        <v>41066.291858956822</v>
      </c>
      <c r="L734" s="455">
        <f t="shared" ca="1" si="54"/>
        <v>9896976.3380085938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9896976.3380085938</v>
      </c>
      <c r="J735" s="455">
        <f t="array" ref="J735">IFERROR(INDEX('Retirement Calculator'!J:J,MATCH('Isaac 401k'!N735,'Retirement Calculator'!A:A,0),0),0)</f>
        <v>6404.7404596389215</v>
      </c>
      <c r="K735" s="455">
        <f t="shared" ca="1" si="53"/>
        <v>41210.71498978731</v>
      </c>
      <c r="L735" s="455">
        <f t="shared" ca="1" si="54"/>
        <v>9931782.3125387412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9931782.3125387412</v>
      </c>
      <c r="J736" s="455">
        <f t="array" ref="J736">IFERROR(INDEX('Retirement Calculator'!J:J,MATCH('Isaac 401k'!N736,'Retirement Calculator'!A:A,0),0),0)</f>
        <v>6404.7404596389215</v>
      </c>
      <c r="K736" s="455">
        <f t="shared" ca="1" si="53"/>
        <v>41355.739883662922</v>
      </c>
      <c r="L736" s="455">
        <f t="shared" ca="1" si="54"/>
        <v>9966733.3119627647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9966733.3119627647</v>
      </c>
      <c r="J737" s="455">
        <f t="array" ref="J737">IFERROR(INDEX('Retirement Calculator'!J:J,MATCH('Isaac 401k'!N737,'Retirement Calculator'!A:A,0),0),0)</f>
        <v>6404.7404596389215</v>
      </c>
      <c r="K737" s="455">
        <f t="shared" ca="1" si="53"/>
        <v>41501.369047929686</v>
      </c>
      <c r="L737" s="455">
        <f t="shared" ca="1" si="54"/>
        <v>10001829.940551056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10001829.940551056</v>
      </c>
      <c r="J738" s="455">
        <f t="array" ref="J738">IFERROR(INDEX('Retirement Calculator'!J:J,MATCH('Isaac 401k'!N738,'Retirement Calculator'!A:A,0),0),0)</f>
        <v>6404.7404596389215</v>
      </c>
      <c r="K738" s="455">
        <f t="shared" ca="1" si="53"/>
        <v>41647.6050003809</v>
      </c>
      <c r="L738" s="455">
        <f t="shared" ca="1" si="54"/>
        <v>10037072.805091796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10037072.805091796</v>
      </c>
      <c r="J739" s="455">
        <f t="array" ref="J739">IFERROR(INDEX('Retirement Calculator'!J:J,MATCH('Isaac 401k'!N739,'Retirement Calculator'!A:A,0),0),0)</f>
        <v>6404.7404596389215</v>
      </c>
      <c r="K739" s="455">
        <f t="shared" ca="1" si="53"/>
        <v>41794.450269300651</v>
      </c>
      <c r="L739" s="455">
        <f t="shared" ca="1" si="54"/>
        <v>10072462.514901457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10072462.514901457</v>
      </c>
      <c r="J740" s="455">
        <f t="array" ref="J740">IFERROR(INDEX('Retirement Calculator'!J:J,MATCH('Isaac 401k'!N740,'Retirement Calculator'!A:A,0),0),0)</f>
        <v>6404.7404596389215</v>
      </c>
      <c r="K740" s="455">
        <f t="shared" ca="1" si="53"/>
        <v>41941.907393507572</v>
      </c>
      <c r="L740" s="455">
        <f t="shared" ca="1" si="54"/>
        <v>10107999.681835325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10107999.681835325</v>
      </c>
      <c r="J741" s="455">
        <f t="array" ref="J741">IFERROR(INDEX('Retirement Calculator'!J:J,MATCH('Isaac 401k'!N741,'Retirement Calculator'!A:A,0),0),0)</f>
        <v>6404.7404596389215</v>
      </c>
      <c r="K741" s="455">
        <f t="shared" ca="1" si="53"/>
        <v>42089.978922398688</v>
      </c>
      <c r="L741" s="455">
        <f t="shared" ca="1" si="54"/>
        <v>10143684.920298085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10143684.920298085</v>
      </c>
      <c r="J742" s="455">
        <f t="array" ref="J742">IFERROR(INDEX('Retirement Calculator'!J:J,MATCH('Isaac 401k'!N742,'Retirement Calculator'!A:A,0),0),0)</f>
        <v>6404.7404596389215</v>
      </c>
      <c r="K742" s="455">
        <f t="shared" ca="1" si="53"/>
        <v>42238.667415993521</v>
      </c>
      <c r="L742" s="455">
        <f t="shared" ca="1" si="54"/>
        <v>10179518.847254438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10179518.847254438</v>
      </c>
      <c r="J743" s="455">
        <f t="array" ref="J743">IFERROR(INDEX('Retirement Calculator'!J:J,MATCH('Isaac 401k'!N743,'Retirement Calculator'!A:A,0),0),0)</f>
        <v>6404.7404596389215</v>
      </c>
      <c r="K743" s="455">
        <f t="shared" ca="1" si="53"/>
        <v>42387.975444978329</v>
      </c>
      <c r="L743" s="455">
        <f t="shared" ca="1" si="54"/>
        <v>10215502.082239777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10215502.082239777</v>
      </c>
      <c r="J744" s="455">
        <f t="array" ref="J744">IFERROR(INDEX('Retirement Calculator'!J:J,MATCH('Isaac 401k'!N744,'Retirement Calculator'!A:A,0),0),0)</f>
        <v>6404.7404596389215</v>
      </c>
      <c r="K744" s="455">
        <f t="shared" ca="1" si="53"/>
        <v>42537.905590750568</v>
      </c>
      <c r="L744" s="455">
        <f t="shared" ca="1" si="54"/>
        <v>10251635.247370888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10251635.247370888</v>
      </c>
      <c r="J745" s="455">
        <f t="array" ref="J745">IFERROR(INDEX('Retirement Calculator'!J:J,MATCH('Isaac 401k'!N745,'Retirement Calculator'!A:A,0),0),0)</f>
        <v>6404.7404596389215</v>
      </c>
      <c r="K745" s="455">
        <f t="shared" ca="1" si="53"/>
        <v>42688.460445463534</v>
      </c>
      <c r="L745" s="455">
        <f t="shared" ca="1" si="54"/>
        <v>10287918.967356712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10287918.967356712</v>
      </c>
      <c r="J746" s="455">
        <f t="array" ref="J746">IFERROR(INDEX('Retirement Calculator'!J:J,MATCH('Isaac 401k'!N746,'Retirement Calculator'!A:A,0),0),0)</f>
        <v>6404.7404596389215</v>
      </c>
      <c r="K746" s="455">
        <f t="shared" ca="1" si="53"/>
        <v>42839.642612071133</v>
      </c>
      <c r="L746" s="455">
        <f t="shared" ca="1" si="54"/>
        <v>10324353.869509144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10324353.869509144</v>
      </c>
      <c r="J747" s="455">
        <f t="array" ref="J747">IFERROR(INDEX('Retirement Calculator'!J:J,MATCH('Isaac 401k'!N747,'Retirement Calculator'!A:A,0),0),0)</f>
        <v>6404.7404596389215</v>
      </c>
      <c r="K747" s="455">
        <f t="shared" ca="1" si="53"/>
        <v>42991.454704372933</v>
      </c>
      <c r="L747" s="455">
        <f t="shared" ca="1" si="54"/>
        <v>10360940.583753876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10360940.583753876</v>
      </c>
      <c r="J748" s="455">
        <f t="array" ref="J748">IFERROR(INDEX('Retirement Calculator'!J:J,MATCH('Isaac 401k'!N748,'Retirement Calculator'!A:A,0),0),0)</f>
        <v>6404.7404596389215</v>
      </c>
      <c r="K748" s="455">
        <f t="shared" ca="1" si="53"/>
        <v>43143.89934705932</v>
      </c>
      <c r="L748" s="455">
        <f t="shared" ca="1" si="54"/>
        <v>10397679.742641296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10397679.742641296</v>
      </c>
      <c r="J749" s="455">
        <f t="array" ref="J749">IFERROR(INDEX('Retirement Calculator'!J:J,MATCH('Isaac 401k'!N749,'Retirement Calculator'!A:A,0),0),0)</f>
        <v>6404.7404596389215</v>
      </c>
      <c r="K749" s="455">
        <f t="shared" ca="1" si="53"/>
        <v>43296.979175756904</v>
      </c>
      <c r="L749" s="455">
        <f t="shared" ca="1" si="54"/>
        <v>10434571.981357414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10434571.981357414</v>
      </c>
      <c r="J750" s="455">
        <f t="array" ref="J750">IFERROR(INDEX('Retirement Calculator'!J:J,MATCH('Isaac 401k'!N750,'Retirement Calculator'!A:A,0),0),0)</f>
        <v>6404.7404596389215</v>
      </c>
      <c r="K750" s="455">
        <f t="shared" ca="1" si="53"/>
        <v>43450.696837074058</v>
      </c>
      <c r="L750" s="455">
        <f t="shared" ca="1" si="54"/>
        <v>10471617.937734848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10471617.937734848</v>
      </c>
      <c r="J751" s="455">
        <f t="array" ref="J751">IFERROR(INDEX('Retirement Calculator'!J:J,MATCH('Isaac 401k'!N751,'Retirement Calculator'!A:A,0),0),0)</f>
        <v>6404.7404596389215</v>
      </c>
      <c r="K751" s="455">
        <f t="shared" ca="1" si="53"/>
        <v>43605.054988646698</v>
      </c>
      <c r="L751" s="455">
        <f t="shared" ca="1" si="54"/>
        <v>10508818.252263855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10508818.252263855</v>
      </c>
      <c r="J752" s="455">
        <f t="array" ref="J752">IFERROR(INDEX('Retirement Calculator'!J:J,MATCH('Isaac 401k'!N752,'Retirement Calculator'!A:A,0),0),0)</f>
        <v>6404.7404596389215</v>
      </c>
      <c r="K752" s="455">
        <f t="shared" ca="1" si="53"/>
        <v>43760.056299184231</v>
      </c>
      <c r="L752" s="455">
        <f t="shared" ca="1" si="54"/>
        <v>10546173.568103399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10546173.568103399</v>
      </c>
      <c r="J753" s="455">
        <f t="array" ref="J753">IFERROR(INDEX('Retirement Calculator'!J:J,MATCH('Isaac 401k'!N753,'Retirement Calculator'!A:A,0),0),0)</f>
        <v>6404.7404596389215</v>
      </c>
      <c r="K753" s="455">
        <f t="shared" ca="1" si="53"/>
        <v>43915.703448515662</v>
      </c>
      <c r="L753" s="455">
        <f t="shared" ca="1" si="54"/>
        <v>10583684.531092275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10583684.531092275</v>
      </c>
      <c r="J754" s="455">
        <f t="array" ref="J754">IFERROR(INDEX('Retirement Calculator'!J:J,MATCH('Isaac 401k'!N754,'Retirement Calculator'!A:A,0),0),0)</f>
        <v>6404.7404596389215</v>
      </c>
      <c r="K754" s="455">
        <f t="shared" ca="1" si="53"/>
        <v>44071.99912763598</v>
      </c>
      <c r="L754" s="455">
        <f t="shared" ca="1" si="54"/>
        <v>10621351.789760271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10621351.789760271</v>
      </c>
      <c r="J755" s="455">
        <f t="array" ref="J755">IFERROR(INDEX('Retirement Calculator'!J:J,MATCH('Isaac 401k'!N755,'Retirement Calculator'!A:A,0),0),0)</f>
        <v>6404.7404596389215</v>
      </c>
      <c r="K755" s="455">
        <f t="shared" ca="1" si="53"/>
        <v>44228.946038752634</v>
      </c>
      <c r="L755" s="455">
        <f t="shared" ca="1" si="54"/>
        <v>10659175.995339384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10659175.995339384</v>
      </c>
      <c r="J756" s="455">
        <f t="array" ref="J756">IFERROR(INDEX('Retirement Calculator'!J:J,MATCH('Isaac 401k'!N756,'Retirement Calculator'!A:A,0),0),0)</f>
        <v>6404.7404596389215</v>
      </c>
      <c r="K756" s="455">
        <f t="shared" ca="1" si="53"/>
        <v>44386.546895332271</v>
      </c>
      <c r="L756" s="455">
        <f t="shared" ca="1" si="54"/>
        <v>10697157.801775077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10697157.801775077</v>
      </c>
      <c r="J757" s="455">
        <f t="array" ref="J757">IFERROR(INDEX('Retirement Calculator'!J:J,MATCH('Isaac 401k'!N757,'Retirement Calculator'!A:A,0),0),0)</f>
        <v>6404.7404596389215</v>
      </c>
      <c r="K757" s="455">
        <f t="shared" ca="1" si="53"/>
        <v>44544.804422147659</v>
      </c>
      <c r="L757" s="455">
        <f t="shared" ca="1" si="54"/>
        <v>10735297.865737585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10735297.865737585</v>
      </c>
      <c r="J758" s="455">
        <f t="array" ref="J758">IFERROR(INDEX('Retirement Calculator'!J:J,MATCH('Isaac 401k'!N758,'Retirement Calculator'!A:A,0),0),0)</f>
        <v>6404.7404596389215</v>
      </c>
      <c r="K758" s="455">
        <f t="shared" ca="1" si="53"/>
        <v>44703.721355324771</v>
      </c>
      <c r="L758" s="455">
        <f t="shared" ca="1" si="54"/>
        <v>10773596.84663327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10773596.84663327</v>
      </c>
      <c r="J759" s="455">
        <f t="array" ref="J759">IFERROR(INDEX('Retirement Calculator'!J:J,MATCH('Isaac 401k'!N759,'Retirement Calculator'!A:A,0),0),0)</f>
        <v>6404.7404596389215</v>
      </c>
      <c r="K759" s="455">
        <f t="shared" ca="1" si="53"/>
        <v>44863.300442390129</v>
      </c>
      <c r="L759" s="455">
        <f t="shared" ca="1" si="54"/>
        <v>10812055.406616021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10812055.406616021</v>
      </c>
      <c r="J760" s="455">
        <f t="array" ref="J760">IFERROR(INDEX('Retirement Calculator'!J:J,MATCH('Isaac 401k'!N760,'Retirement Calculator'!A:A,0),0),0)</f>
        <v>6404.7404596389215</v>
      </c>
      <c r="K760" s="455">
        <f t="shared" ca="1" si="53"/>
        <v>45023.544442318256</v>
      </c>
      <c r="L760" s="455">
        <f t="shared" ca="1" si="54"/>
        <v>10850674.2105987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10850674.2105987</v>
      </c>
      <c r="J761" s="455">
        <f t="array" ref="J761">IFERROR(INDEX('Retirement Calculator'!J:J,MATCH('Isaac 401k'!N761,'Retirement Calculator'!A:A,0),0),0)</f>
        <v>6404.7404596389215</v>
      </c>
      <c r="K761" s="455">
        <f t="shared" ca="1" si="53"/>
        <v>45184.456125579418</v>
      </c>
      <c r="L761" s="455">
        <f t="shared" ca="1" si="54"/>
        <v>10889453.92626464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10889453.92626464</v>
      </c>
      <c r="J762" s="455">
        <f t="array" ref="J762">IFERROR(INDEX('Retirement Calculator'!J:J,MATCH('Isaac 401k'!N762,'Retirement Calculator'!A:A,0),0),0)</f>
        <v>6404.7404596389215</v>
      </c>
      <c r="K762" s="455">
        <f t="shared" ca="1" si="53"/>
        <v>45346.0382741875</v>
      </c>
      <c r="L762" s="455">
        <f t="shared" ca="1" si="54"/>
        <v>10928395.224079188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10928395.224079188</v>
      </c>
      <c r="J763" s="455">
        <f t="array" ref="J763">IFERROR(INDEX('Retirement Calculator'!J:J,MATCH('Isaac 401k'!N763,'Retirement Calculator'!A:A,0),0),0)</f>
        <v>6404.7404596389215</v>
      </c>
      <c r="K763" s="455">
        <f t="shared" ca="1" si="53"/>
        <v>45508.293681748117</v>
      </c>
      <c r="L763" s="455">
        <f t="shared" ca="1" si="54"/>
        <v>10967498.777301297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10967498.777301297</v>
      </c>
      <c r="J764" s="455">
        <f t="array" ref="J764">IFERROR(INDEX('Retirement Calculator'!J:J,MATCH('Isaac 401k'!N764,'Retirement Calculator'!A:A,0),0),0)</f>
        <v>6404.7404596389215</v>
      </c>
      <c r="K764" s="455">
        <f t="shared" ca="1" si="53"/>
        <v>45671.225153506901</v>
      </c>
      <c r="L764" s="455">
        <f t="shared" ca="1" si="54"/>
        <v>11006765.261995165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11006765.261995165</v>
      </c>
      <c r="J765" s="455">
        <f t="array" ref="J765">IFERROR(INDEX('Retirement Calculator'!J:J,MATCH('Isaac 401k'!N765,'Retirement Calculator'!A:A,0),0),0)</f>
        <v>6404.7404596389215</v>
      </c>
      <c r="K765" s="455">
        <f t="shared" ca="1" si="53"/>
        <v>45834.83550639802</v>
      </c>
      <c r="L765" s="455">
        <f t="shared" ca="1" si="54"/>
        <v>11046195.357041923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11046195.357041923</v>
      </c>
      <c r="J766" s="455">
        <f t="array" ref="J766">IFERROR(INDEX('Retirement Calculator'!J:J,MATCH('Isaac 401k'!N766,'Retirement Calculator'!A:A,0),0),0)</f>
        <v>6404.7404596389215</v>
      </c>
      <c r="K766" s="455">
        <f t="shared" ca="1" si="53"/>
        <v>45999.127569092845</v>
      </c>
      <c r="L766" s="455">
        <f t="shared" ca="1" si="54"/>
        <v>11085789.744151376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11085789.744151376</v>
      </c>
      <c r="J767" s="455">
        <f t="array" ref="J767">IFERROR(INDEX('Retirement Calculator'!J:J,MATCH('Isaac 401k'!N767,'Retirement Calculator'!A:A,0),0),0)</f>
        <v>6404.7404596389215</v>
      </c>
      <c r="K767" s="455">
        <f t="shared" ca="1" si="53"/>
        <v>46164.104182048904</v>
      </c>
      <c r="L767" s="455">
        <f t="shared" ca="1" si="54"/>
        <v>11125549.107873786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11125549.107873786</v>
      </c>
      <c r="J768" s="455">
        <f t="array" ref="J768">IFERROR(INDEX('Retirement Calculator'!J:J,MATCH('Isaac 401k'!N768,'Retirement Calculator'!A:A,0),0),0)</f>
        <v>6404.7404596389215</v>
      </c>
      <c r="K768" s="455">
        <f t="shared" ca="1" si="53"/>
        <v>46329.768197558944</v>
      </c>
      <c r="L768" s="455">
        <f t="shared" ca="1" si="54"/>
        <v>11165474.135611705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11165474.135611705</v>
      </c>
      <c r="J769" s="455">
        <f t="array" ref="J769">IFERROR(INDEX('Retirement Calculator'!J:J,MATCH('Isaac 401k'!N769,'Retirement Calculator'!A:A,0),0),0)</f>
        <v>6404.7404596389215</v>
      </c>
      <c r="K769" s="455">
        <f t="shared" ca="1" si="53"/>
        <v>46496.122479800273</v>
      </c>
      <c r="L769" s="455">
        <f t="shared" ca="1" si="54"/>
        <v>11205565.517631866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11205565.517631866</v>
      </c>
      <c r="J770" s="455">
        <f t="array" ref="J770">IFERROR(INDEX('Retirement Calculator'!J:J,MATCH('Isaac 401k'!N770,'Retirement Calculator'!A:A,0),0),0)</f>
        <v>6404.7404596389215</v>
      </c>
      <c r="K770" s="455">
        <f t="shared" ca="1" si="53"/>
        <v>46663.169904884278</v>
      </c>
      <c r="L770" s="455">
        <f t="shared" ca="1" si="54"/>
        <v>11245823.94707711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11245823.94707711</v>
      </c>
      <c r="J771" s="455">
        <f t="array" ref="J771">IFERROR(INDEX('Retirement Calculator'!J:J,MATCH('Isaac 401k'!N771,'Retirement Calculator'!A:A,0),0),0)</f>
        <v>6404.7404596389215</v>
      </c>
      <c r="K771" s="455">
        <f t="shared" ca="1" si="53"/>
        <v>46830.913360906125</v>
      </c>
      <c r="L771" s="455">
        <f t="shared" ca="1" si="54"/>
        <v>11286250.119978378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11286250.119978378</v>
      </c>
      <c r="J772" s="455">
        <f t="array" ref="J772">IFERROR(INDEX('Retirement Calculator'!J:J,MATCH('Isaac 401k'!N772,'Retirement Calculator'!A:A,0),0),0)</f>
        <v>6404.7404596389215</v>
      </c>
      <c r="K772" s="455">
        <f t="shared" ca="1" si="53"/>
        <v>46999.355747994741</v>
      </c>
      <c r="L772" s="455">
        <f t="shared" ca="1" si="54"/>
        <v>11326844.735266732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11326844.735266732</v>
      </c>
      <c r="J773" s="455">
        <f t="array" ref="J773">IFERROR(INDEX('Retirement Calculator'!J:J,MATCH('Isaac 401k'!N773,'Retirement Calculator'!A:A,0),0),0)</f>
        <v>6404.7404596389215</v>
      </c>
      <c r="K773" s="455">
        <f t="shared" ref="K773:K1027" ca="1" si="79">IPMT(M773/12,1,12,-I773+J773,,0)</f>
        <v>47168.499978362888</v>
      </c>
      <c r="L773" s="455">
        <f t="shared" ref="L773:L1027" ca="1" si="80">I773-J773+K773</f>
        <v>11367608.494785456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11367608.494785456</v>
      </c>
      <c r="J774" s="455">
        <f t="array" ref="J774">IFERROR(INDEX('Retirement Calculator'!J:J,MATCH('Isaac 401k'!N774,'Retirement Calculator'!A:A,0),0),0)</f>
        <v>6404.7404596389215</v>
      </c>
      <c r="K774" s="455">
        <f t="shared" ca="1" si="79"/>
        <v>47338.348976357571</v>
      </c>
      <c r="L774" s="455">
        <f t="shared" ca="1" si="80"/>
        <v>11408542.103302173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11408542.103302173</v>
      </c>
      <c r="J775" s="455">
        <f t="array" ref="J775">IFERROR(INDEX('Retirement Calculator'!J:J,MATCH('Isaac 401k'!N775,'Retirement Calculator'!A:A,0),0),0)</f>
        <v>6404.7404596389215</v>
      </c>
      <c r="K775" s="455">
        <f t="shared" ca="1" si="79"/>
        <v>47508.905678510557</v>
      </c>
      <c r="L775" s="455">
        <f t="shared" ca="1" si="80"/>
        <v>11449646.268521044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11449646.268521044</v>
      </c>
      <c r="J776" s="455">
        <f t="array" ref="J776">IFERROR(INDEX('Retirement Calculator'!J:J,MATCH('Isaac 401k'!N776,'Retirement Calculator'!A:A,0),0),0)</f>
        <v>6404.7404596389215</v>
      </c>
      <c r="K776" s="455">
        <f t="shared" ca="1" si="79"/>
        <v>47680.173033589184</v>
      </c>
      <c r="L776" s="455">
        <f t="shared" ca="1" si="80"/>
        <v>11490921.701094994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11490921.701094994</v>
      </c>
      <c r="J777" s="455">
        <f t="array" ref="J777">IFERROR(INDEX('Retirement Calculator'!J:J,MATCH('Isaac 401k'!N777,'Retirement Calculator'!A:A,0),0),0)</f>
        <v>6404.7404596389215</v>
      </c>
      <c r="K777" s="455">
        <f t="shared" ca="1" si="79"/>
        <v>47852.154002647309</v>
      </c>
      <c r="L777" s="455">
        <f t="shared" ca="1" si="80"/>
        <v>11532369.114638003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11532369.114638003</v>
      </c>
      <c r="J778" s="455">
        <f t="array" ref="J778">IFERROR(INDEX('Retirement Calculator'!J:J,MATCH('Isaac 401k'!N778,'Retirement Calculator'!A:A,0),0),0)</f>
        <v>6404.7404596389215</v>
      </c>
      <c r="K778" s="455">
        <f t="shared" ca="1" si="79"/>
        <v>48024.851559076509</v>
      </c>
      <c r="L778" s="455">
        <f t="shared" ca="1" si="80"/>
        <v>11573989.225737439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11573989.225737439</v>
      </c>
      <c r="J779" s="455">
        <f t="array" ref="J779">IFERROR(INDEX('Retirement Calculator'!J:J,MATCH('Isaac 401k'!N779,'Retirement Calculator'!A:A,0),0),0)</f>
        <v>6404.7404596389215</v>
      </c>
      <c r="K779" s="455">
        <f t="shared" ca="1" si="79"/>
        <v>48198.268688657496</v>
      </c>
      <c r="L779" s="455">
        <f t="shared" ca="1" si="80"/>
        <v>11615782.753966458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11615782.753966458</v>
      </c>
      <c r="J780" s="455">
        <f t="array" ref="J780">IFERROR(INDEX('Retirement Calculator'!J:J,MATCH('Isaac 401k'!N780,'Retirement Calculator'!A:A,0),0),0)</f>
        <v>6404.7404596389215</v>
      </c>
      <c r="K780" s="455">
        <f t="shared" ca="1" si="79"/>
        <v>48372.408389611744</v>
      </c>
      <c r="L780" s="455">
        <f t="shared" ca="1" si="80"/>
        <v>11657750.42189643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11657750.42189643</v>
      </c>
      <c r="J781" s="455">
        <f t="array" ref="J781">IFERROR(INDEX('Retirement Calculator'!J:J,MATCH('Isaac 401k'!N781,'Retirement Calculator'!A:A,0),0),0)</f>
        <v>6404.7404596389215</v>
      </c>
      <c r="K781" s="455">
        <f t="shared" ca="1" si="79"/>
        <v>48547.273672653289</v>
      </c>
      <c r="L781" s="455">
        <f t="shared" ca="1" si="80"/>
        <v>11699892.955109444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11699892.955109444</v>
      </c>
      <c r="J782" s="455">
        <f t="array" ref="J782">IFERROR(INDEX('Retirement Calculator'!J:J,MATCH('Isaac 401k'!N782,'Retirement Calculator'!A:A,0),0),0)</f>
        <v>6404.7404596389215</v>
      </c>
      <c r="K782" s="455">
        <f t="shared" ca="1" si="79"/>
        <v>48722.867561040846</v>
      </c>
      <c r="L782" s="455">
        <f t="shared" ca="1" si="80"/>
        <v>11742211.082210844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11742211.082210844</v>
      </c>
      <c r="J783" s="455">
        <f t="array" ref="J783">IFERROR(INDEX('Retirement Calculator'!J:J,MATCH('Isaac 401k'!N783,'Retirement Calculator'!A:A,0),0),0)</f>
        <v>6404.7404596389215</v>
      </c>
      <c r="K783" s="455">
        <f t="shared" ca="1" si="79"/>
        <v>48899.193090630019</v>
      </c>
      <c r="L783" s="455">
        <f t="shared" ca="1" si="80"/>
        <v>11784705.534841835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11784705.534841835</v>
      </c>
      <c r="J784" s="455">
        <f t="array" ref="J784">IFERROR(INDEX('Retirement Calculator'!J:J,MATCH('Isaac 401k'!N784,'Retirement Calculator'!A:A,0),0),0)</f>
        <v>6404.7404596389215</v>
      </c>
      <c r="K784" s="455">
        <f t="shared" ca="1" si="79"/>
        <v>49076.253309925814</v>
      </c>
      <c r="L784" s="455">
        <f t="shared" ca="1" si="80"/>
        <v>11827377.047692122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11827377.047692122</v>
      </c>
      <c r="J785" s="455">
        <f t="array" ref="J785">IFERROR(INDEX('Retirement Calculator'!J:J,MATCH('Isaac 401k'!N785,'Retirement Calculator'!A:A,0),0),0)</f>
        <v>6404.7404596389215</v>
      </c>
      <c r="K785" s="455">
        <f t="shared" ca="1" si="79"/>
        <v>49254.05128013534</v>
      </c>
      <c r="L785" s="455">
        <f t="shared" ca="1" si="80"/>
        <v>11870226.358512618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11870226.358512618</v>
      </c>
      <c r="J786" s="455">
        <f t="array" ref="J786">IFERROR(INDEX('Retirement Calculator'!J:J,MATCH('Isaac 401k'!N786,'Retirement Calculator'!A:A,0),0),0)</f>
        <v>6404.7404596389215</v>
      </c>
      <c r="K786" s="455">
        <f t="shared" ca="1" si="79"/>
        <v>49432.590075220738</v>
      </c>
      <c r="L786" s="455">
        <f t="shared" ca="1" si="80"/>
        <v>11913254.208128199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11913254.208128199</v>
      </c>
      <c r="J787" s="455">
        <f t="array" ref="J787">IFERROR(INDEX('Retirement Calculator'!J:J,MATCH('Isaac 401k'!N787,'Retirement Calculator'!A:A,0),0),0)</f>
        <v>6404.7404596389215</v>
      </c>
      <c r="K787" s="455">
        <f t="shared" ca="1" si="79"/>
        <v>49611.872781952334</v>
      </c>
      <c r="L787" s="455">
        <f t="shared" ca="1" si="80"/>
        <v>11956461.340450512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11956461.340450512</v>
      </c>
      <c r="J788" s="455">
        <f t="array" ref="J788">IFERROR(INDEX('Retirement Calculator'!J:J,MATCH('Isaac 401k'!N788,'Retirement Calculator'!A:A,0),0),0)</f>
        <v>6404.7404596389215</v>
      </c>
      <c r="K788" s="455">
        <f t="shared" ca="1" si="79"/>
        <v>49791.902499961972</v>
      </c>
      <c r="L788" s="455">
        <f t="shared" ca="1" si="80"/>
        <v>11999848.502490835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11999848.502490835</v>
      </c>
      <c r="J789" s="455">
        <f t="array" ref="J789">IFERROR(INDEX('Retirement Calculator'!J:J,MATCH('Isaac 401k'!N789,'Retirement Calculator'!A:A,0),0),0)</f>
        <v>6404.7404596389215</v>
      </c>
      <c r="K789" s="455">
        <f t="shared" ca="1" si="79"/>
        <v>49972.682341796652</v>
      </c>
      <c r="L789" s="455">
        <f t="shared" ca="1" si="80"/>
        <v>12043416.444372993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12043416.444372993</v>
      </c>
      <c r="J790" s="455">
        <f t="array" ref="J790">IFERROR(INDEX('Retirement Calculator'!J:J,MATCH('Isaac 401k'!N790,'Retirement Calculator'!A:A,0),0),0)</f>
        <v>6404.7404596389215</v>
      </c>
      <c r="K790" s="455">
        <f t="shared" ca="1" si="79"/>
        <v>50154.215432972305</v>
      </c>
      <c r="L790" s="455">
        <f t="shared" ca="1" si="80"/>
        <v>12087165.919346325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12087165.919346325</v>
      </c>
      <c r="J791" s="455">
        <f t="array" ref="J791">IFERROR(INDEX('Retirement Calculator'!J:J,MATCH('Isaac 401k'!N791,'Retirement Calculator'!A:A,0),0),0)</f>
        <v>6404.7404596389215</v>
      </c>
      <c r="K791" s="455">
        <f t="shared" ca="1" si="79"/>
        <v>50336.504912027856</v>
      </c>
      <c r="L791" s="455">
        <f t="shared" ca="1" si="80"/>
        <v>12131097.683798714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12131097.683798714</v>
      </c>
      <c r="J792" s="455">
        <f t="array" ref="J792">IFERROR(INDEX('Retirement Calculator'!J:J,MATCH('Isaac 401k'!N792,'Retirement Calculator'!A:A,0),0),0)</f>
        <v>6404.7404596389215</v>
      </c>
      <c r="K792" s="455">
        <f t="shared" ca="1" si="79"/>
        <v>50519.553930579474</v>
      </c>
      <c r="L792" s="455">
        <f t="shared" ca="1" si="80"/>
        <v>12175212.497269653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12175212.497269653</v>
      </c>
      <c r="J793" s="455">
        <f t="array" ref="J793">IFERROR(INDEX('Retirement Calculator'!J:J,MATCH('Isaac 401k'!N793,'Retirement Calculator'!A:A,0),0),0)</f>
        <v>6404.7404596389215</v>
      </c>
      <c r="K793" s="455">
        <f t="shared" ca="1" si="79"/>
        <v>50703.365653375055</v>
      </c>
      <c r="L793" s="455">
        <f t="shared" ca="1" si="80"/>
        <v>12219511.122463388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12219511.122463388</v>
      </c>
      <c r="J794" s="455">
        <f t="array" ref="J794">IFERROR(INDEX('Retirement Calculator'!J:J,MATCH('Isaac 401k'!N794,'Retirement Calculator'!A:A,0),0),0)</f>
        <v>6404.7404596389215</v>
      </c>
      <c r="K794" s="455">
        <f t="shared" ca="1" si="79"/>
        <v>50887.943258348954</v>
      </c>
      <c r="L794" s="455">
        <f t="shared" ca="1" si="80"/>
        <v>12263994.325262098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12263994.325262098</v>
      </c>
      <c r="J795" s="455">
        <f t="array" ref="J795">IFERROR(INDEX('Retirement Calculator'!J:J,MATCH('Isaac 401k'!N795,'Retirement Calculator'!A:A,0),0),0)</f>
        <v>6404.7404596389215</v>
      </c>
      <c r="K795" s="455">
        <f t="shared" ca="1" si="79"/>
        <v>51073.289936676905</v>
      </c>
      <c r="L795" s="455">
        <f t="shared" ca="1" si="80"/>
        <v>12308662.874739135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12308662.874739135</v>
      </c>
      <c r="J796" s="455">
        <f t="array" ref="J796">IFERROR(INDEX('Retirement Calculator'!J:J,MATCH('Isaac 401k'!N796,'Retirement Calculator'!A:A,0),0),0)</f>
        <v>6404.7404596389215</v>
      </c>
      <c r="K796" s="455">
        <f t="shared" ca="1" si="79"/>
        <v>51259.408892831227</v>
      </c>
      <c r="L796" s="455">
        <f t="shared" ca="1" si="80"/>
        <v>12353517.543172326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12353517.543172326</v>
      </c>
      <c r="J797" s="455">
        <f t="array" ref="J797">IFERROR(INDEX('Retirement Calculator'!J:J,MATCH('Isaac 401k'!N797,'Retirement Calculator'!A:A,0),0),0)</f>
        <v>6404.7404596389215</v>
      </c>
      <c r="K797" s="455">
        <f t="shared" ca="1" si="79"/>
        <v>51446.303344636195</v>
      </c>
      <c r="L797" s="455">
        <f t="shared" ca="1" si="80"/>
        <v>12398559.106057322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12398559.106057322</v>
      </c>
      <c r="J798" s="455">
        <f t="array" ref="J798">IFERROR(INDEX('Retirement Calculator'!J:J,MATCH('Isaac 401k'!N798,'Retirement Calculator'!A:A,0),0),0)</f>
        <v>6404.7404596389215</v>
      </c>
      <c r="K798" s="455">
        <f t="shared" ca="1" si="79"/>
        <v>51633.976523323676</v>
      </c>
      <c r="L798" s="455">
        <f t="shared" ca="1" si="80"/>
        <v>12443788.342121005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12443788.342121005</v>
      </c>
      <c r="J799" s="455">
        <f t="array" ref="J799">IFERROR(INDEX('Retirement Calculator'!J:J,MATCH('Isaac 401k'!N799,'Retirement Calculator'!A:A,0),0),0)</f>
        <v>6404.7404596389215</v>
      </c>
      <c r="K799" s="455">
        <f t="shared" ca="1" si="79"/>
        <v>51822.431673589024</v>
      </c>
      <c r="L799" s="455">
        <f t="shared" ca="1" si="80"/>
        <v>12489206.033334954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12489206.033334954</v>
      </c>
      <c r="J800" s="455">
        <f t="array" ref="J800">IFERROR(INDEX('Retirement Calculator'!J:J,MATCH('Isaac 401k'!N800,'Retirement Calculator'!A:A,0),0),0)</f>
        <v>6404.7404596389215</v>
      </c>
      <c r="K800" s="455">
        <f t="shared" ca="1" si="79"/>
        <v>52011.67205364714</v>
      </c>
      <c r="L800" s="455">
        <f t="shared" ca="1" si="80"/>
        <v>12534812.96492896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12534812.96492896</v>
      </c>
      <c r="J801" s="455">
        <f t="array" ref="J801">IFERROR(INDEX('Retirement Calculator'!J:J,MATCH('Isaac 401k'!N801,'Retirement Calculator'!A:A,0),0),0)</f>
        <v>6404.7404596389215</v>
      </c>
      <c r="K801" s="455">
        <f t="shared" ca="1" si="79"/>
        <v>52201.700935288834</v>
      </c>
      <c r="L801" s="455">
        <f t="shared" ca="1" si="80"/>
        <v>12580609.92540461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12580609.92540461</v>
      </c>
      <c r="J802" s="455">
        <f t="array" ref="J802">IFERROR(INDEX('Retirement Calculator'!J:J,MATCH('Isaac 401k'!N802,'Retirement Calculator'!A:A,0),0),0)</f>
        <v>6404.7404596389215</v>
      </c>
      <c r="K802" s="455">
        <f t="shared" ca="1" si="79"/>
        <v>52392.521603937377</v>
      </c>
      <c r="L802" s="455">
        <f t="shared" ca="1" si="80"/>
        <v>12626597.706548909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12626597.706548909</v>
      </c>
      <c r="J803" s="455">
        <f t="array" ref="J803">IFERROR(INDEX('Retirement Calculator'!J:J,MATCH('Isaac 401k'!N803,'Retirement Calculator'!A:A,0),0),0)</f>
        <v>6404.7404596389215</v>
      </c>
      <c r="K803" s="455">
        <f t="shared" ca="1" si="79"/>
        <v>52584.137358705288</v>
      </c>
      <c r="L803" s="455">
        <f t="shared" ca="1" si="80"/>
        <v>12672777.103447974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12672777.103447974</v>
      </c>
      <c r="J804" s="455">
        <f t="array" ref="J804">IFERROR(INDEX('Retirement Calculator'!J:J,MATCH('Isaac 401k'!N804,'Retirement Calculator'!A:A,0),0),0)</f>
        <v>6404.7404596389215</v>
      </c>
      <c r="K804" s="455">
        <f t="shared" ca="1" si="79"/>
        <v>52776.551512451391</v>
      </c>
      <c r="L804" s="455">
        <f t="shared" ca="1" si="80"/>
        <v>12719148.914500786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12719148.914500786</v>
      </c>
      <c r="J805" s="455">
        <f t="array" ref="J805">IFERROR(INDEX('Retirement Calculator'!J:J,MATCH('Isaac 401k'!N805,'Retirement Calculator'!A:A,0),0),0)</f>
        <v>6404.7404596389215</v>
      </c>
      <c r="K805" s="455">
        <f t="shared" ca="1" si="79"/>
        <v>52969.767391838112</v>
      </c>
      <c r="L805" s="455">
        <f t="shared" ca="1" si="80"/>
        <v>12765713.941432985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12765713.941432985</v>
      </c>
      <c r="J806" s="455">
        <f t="array" ref="J806">IFERROR(INDEX('Retirement Calculator'!J:J,MATCH('Isaac 401k'!N806,'Retirement Calculator'!A:A,0),0),0)</f>
        <v>6404.7404596389215</v>
      </c>
      <c r="K806" s="455">
        <f t="shared" ca="1" si="79"/>
        <v>53163.788337388934</v>
      </c>
      <c r="L806" s="455">
        <f t="shared" ca="1" si="80"/>
        <v>12812472.989310734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12812472.989310734</v>
      </c>
      <c r="J807" s="455">
        <f t="array" ref="J807">IFERROR(INDEX('Retirement Calculator'!J:J,MATCH('Isaac 401k'!N807,'Retirement Calculator'!A:A,0),0),0)</f>
        <v>6404.7404596389215</v>
      </c>
      <c r="K807" s="455">
        <f t="shared" ca="1" si="79"/>
        <v>53358.617703546224</v>
      </c>
      <c r="L807" s="455">
        <f t="shared" ca="1" si="80"/>
        <v>12859426.86655464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12859426.86655464</v>
      </c>
      <c r="J808" s="455">
        <f t="array" ref="J808">IFERROR(INDEX('Retirement Calculator'!J:J,MATCH('Isaac 401k'!N808,'Retirement Calculator'!A:A,0),0),0)</f>
        <v>6404.7404596389215</v>
      </c>
      <c r="K808" s="455">
        <f t="shared" ca="1" si="79"/>
        <v>53554.258858729168</v>
      </c>
      <c r="L808" s="455">
        <f t="shared" ca="1" si="80"/>
        <v>12906576.38495373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12906576.38495373</v>
      </c>
      <c r="J809" s="455">
        <f t="array" ref="J809">IFERROR(INDEX('Retirement Calculator'!J:J,MATCH('Isaac 401k'!N809,'Retirement Calculator'!A:A,0),0),0)</f>
        <v>6404.7404596389215</v>
      </c>
      <c r="K809" s="455">
        <f t="shared" ca="1" si="79"/>
        <v>53750.715185392044</v>
      </c>
      <c r="L809" s="455">
        <f t="shared" ca="1" si="80"/>
        <v>12953922.359679483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12953922.359679483</v>
      </c>
      <c r="J810" s="455">
        <f t="array" ref="J810">IFERROR(INDEX('Retirement Calculator'!J:J,MATCH('Isaac 401k'!N810,'Retirement Calculator'!A:A,0),0),0)</f>
        <v>6404.7404596389215</v>
      </c>
      <c r="K810" s="455">
        <f t="shared" ca="1" si="79"/>
        <v>53947.99008008268</v>
      </c>
      <c r="L810" s="455">
        <f t="shared" ca="1" si="80"/>
        <v>13001465.609299926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13001465.609299926</v>
      </c>
      <c r="J811" s="455">
        <f t="array" ref="J811">IFERROR(INDEX('Retirement Calculator'!J:J,MATCH('Isaac 401k'!N811,'Retirement Calculator'!A:A,0),0),0)</f>
        <v>6404.7404596389215</v>
      </c>
      <c r="K811" s="455">
        <f t="shared" ca="1" si="79"/>
        <v>54146.086953501195</v>
      </c>
      <c r="L811" s="455">
        <f t="shared" ca="1" si="80"/>
        <v>13049206.955793787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13049206.955793787</v>
      </c>
      <c r="J812" s="455">
        <f t="array" ref="J812">IFERROR(INDEX('Retirement Calculator'!J:J,MATCH('Isaac 401k'!N812,'Retirement Calculator'!A:A,0),0),0)</f>
        <v>6404.7404596389215</v>
      </c>
      <c r="K812" s="455">
        <f t="shared" ca="1" si="79"/>
        <v>54345.009230558942</v>
      </c>
      <c r="L812" s="455">
        <f t="shared" ca="1" si="80"/>
        <v>13097147.224564707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13097147.224564707</v>
      </c>
      <c r="J813" s="455">
        <f t="array" ref="J813">IFERROR(INDEX('Retirement Calculator'!J:J,MATCH('Isaac 401k'!N813,'Retirement Calculator'!A:A,0),0),0)</f>
        <v>6404.7404596389215</v>
      </c>
      <c r="K813" s="455">
        <f t="shared" ca="1" si="79"/>
        <v>54544.760350437777</v>
      </c>
      <c r="L813" s="455">
        <f t="shared" ca="1" si="80"/>
        <v>13145287.244455505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13145287.244455505</v>
      </c>
      <c r="J814" s="455">
        <f t="array" ref="J814">IFERROR(INDEX('Retirement Calculator'!J:J,MATCH('Isaac 401k'!N814,'Retirement Calculator'!A:A,0),0),0)</f>
        <v>6404.7404596389215</v>
      </c>
      <c r="K814" s="455">
        <f t="shared" ca="1" si="79"/>
        <v>54745.343766649436</v>
      </c>
      <c r="L814" s="455">
        <f t="shared" ca="1" si="80"/>
        <v>13193627.847762516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13193627.847762516</v>
      </c>
      <c r="J815" s="455">
        <f t="array" ref="J815">IFERROR(INDEX('Retirement Calculator'!J:J,MATCH('Isaac 401k'!N815,'Retirement Calculator'!A:A,0),0),0)</f>
        <v>6404.7404596389215</v>
      </c>
      <c r="K815" s="455">
        <f t="shared" ca="1" si="79"/>
        <v>54946.762947095318</v>
      </c>
      <c r="L815" s="455">
        <f t="shared" ca="1" si="80"/>
        <v>13242169.870249972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13242169.870249972</v>
      </c>
      <c r="J816" s="455">
        <f t="array" ref="J816">IFERROR(INDEX('Retirement Calculator'!J:J,MATCH('Isaac 401k'!N816,'Retirement Calculator'!A:A,0),0),0)</f>
        <v>6404.7404596389215</v>
      </c>
      <c r="K816" s="455">
        <f t="shared" ca="1" si="79"/>
        <v>55149.02137412638</v>
      </c>
      <c r="L816" s="455">
        <f t="shared" ca="1" si="80"/>
        <v>13290914.151164459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13290914.151164459</v>
      </c>
      <c r="J817" s="455">
        <f t="array" ref="J817">IFERROR(INDEX('Retirement Calculator'!J:J,MATCH('Isaac 401k'!N817,'Retirement Calculator'!A:A,0),0),0)</f>
        <v>6404.7404596389215</v>
      </c>
      <c r="K817" s="455">
        <f t="shared" ca="1" si="79"/>
        <v>55352.122544603415</v>
      </c>
      <c r="L817" s="455">
        <f t="shared" ca="1" si="80"/>
        <v>13339861.533249423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13339861.533249423</v>
      </c>
      <c r="J818" s="455">
        <f t="array" ref="J818">IFERROR(INDEX('Retirement Calculator'!J:J,MATCH('Isaac 401k'!N818,'Retirement Calculator'!A:A,0),0),0)</f>
        <v>6404.7404596389215</v>
      </c>
      <c r="K818" s="455">
        <f t="shared" ca="1" si="79"/>
        <v>55556.069969957432</v>
      </c>
      <c r="L818" s="455">
        <f t="shared" ca="1" si="80"/>
        <v>13389012.862759741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13389012.862759741</v>
      </c>
      <c r="J819" s="455">
        <f t="array" ref="J819">IFERROR(INDEX('Retirement Calculator'!J:J,MATCH('Isaac 401k'!N819,'Retirement Calculator'!A:A,0),0),0)</f>
        <v>6404.7404596389215</v>
      </c>
      <c r="K819" s="455">
        <f t="shared" ca="1" si="79"/>
        <v>55760.867176250416</v>
      </c>
      <c r="L819" s="455">
        <f t="shared" ca="1" si="80"/>
        <v>13438368.989476351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13438368.989476351</v>
      </c>
      <c r="J820" s="455">
        <f t="array" ref="J820">IFERROR(INDEX('Retirement Calculator'!J:J,MATCH('Isaac 401k'!N820,'Retirement Calculator'!A:A,0),0),0)</f>
        <v>6404.7404596389215</v>
      </c>
      <c r="K820" s="455">
        <f t="shared" ca="1" si="79"/>
        <v>55966.517704236292</v>
      </c>
      <c r="L820" s="455">
        <f t="shared" ca="1" si="80"/>
        <v>13487930.766720947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13487930.766720947</v>
      </c>
      <c r="J821" s="455">
        <f t="array" ref="J821">IFERROR(INDEX('Retirement Calculator'!J:J,MATCH('Isaac 401k'!N821,'Retirement Calculator'!A:A,0),0),0)</f>
        <v>6404.7404596389215</v>
      </c>
      <c r="K821" s="455">
        <f t="shared" ca="1" si="79"/>
        <v>56173.025109422102</v>
      </c>
      <c r="L821" s="455">
        <f t="shared" ca="1" si="80"/>
        <v>13537699.051370729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13537699.051370729</v>
      </c>
      <c r="J822" s="455">
        <f t="array" ref="J822">IFERROR(INDEX('Retirement Calculator'!J:J,MATCH('Isaac 401k'!N822,'Retirement Calculator'!A:A,0),0),0)</f>
        <v>6404.7404596389215</v>
      </c>
      <c r="K822" s="455">
        <f t="shared" ca="1" si="79"/>
        <v>56380.392962129547</v>
      </c>
      <c r="L822" s="455">
        <f t="shared" ca="1" si="80"/>
        <v>13587674.703873219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13587674.703873219</v>
      </c>
      <c r="J823" s="455">
        <f t="array" ref="J823">IFERROR(INDEX('Retirement Calculator'!J:J,MATCH('Isaac 401k'!N823,'Retirement Calculator'!A:A,0),0),0)</f>
        <v>6404.7404596389215</v>
      </c>
      <c r="K823" s="455">
        <f t="shared" ca="1" si="79"/>
        <v>56588.624847556574</v>
      </c>
      <c r="L823" s="455">
        <f t="shared" ca="1" si="80"/>
        <v>13637858.588261137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13637858.588261137</v>
      </c>
      <c r="J824" s="455">
        <f t="array" ref="J824">IFERROR(INDEX('Retirement Calculator'!J:J,MATCH('Isaac 401k'!N824,'Retirement Calculator'!A:A,0),0),0)</f>
        <v>6404.7404596389215</v>
      </c>
      <c r="K824" s="455">
        <f t="shared" ca="1" si="79"/>
        <v>56797.724365839567</v>
      </c>
      <c r="L824" s="455">
        <f t="shared" ca="1" si="80"/>
        <v>13688251.572167337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13688251.572167337</v>
      </c>
      <c r="J825" s="455">
        <f t="array" ref="J825">IFERROR(INDEX('Retirement Calculator'!J:J,MATCH('Isaac 401k'!N825,'Retirement Calculator'!A:A,0),0),0)</f>
        <v>6404.7404596389215</v>
      </c>
      <c r="K825" s="455">
        <f t="shared" ca="1" si="79"/>
        <v>57007.695132115405</v>
      </c>
      <c r="L825" s="455">
        <f t="shared" ca="1" si="80"/>
        <v>13738854.526839813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13738854.526839813</v>
      </c>
      <c r="J826" s="455">
        <f t="array" ref="J826">IFERROR(INDEX('Retirement Calculator'!J:J,MATCH('Isaac 401k'!N826,'Retirement Calculator'!A:A,0),0),0)</f>
        <v>6404.7404596389215</v>
      </c>
      <c r="K826" s="455">
        <f t="shared" ca="1" si="79"/>
        <v>57218.540776584057</v>
      </c>
      <c r="L826" s="455">
        <f t="shared" ca="1" si="80"/>
        <v>13789668.327156758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13789668.327156758</v>
      </c>
      <c r="J827" s="455">
        <f t="array" ref="J827">IFERROR(INDEX('Retirement Calculator'!J:J,MATCH('Isaac 401k'!N827,'Retirement Calculator'!A:A,0),0),0)</f>
        <v>6404.7404596389215</v>
      </c>
      <c r="K827" s="455">
        <f t="shared" ca="1" si="79"/>
        <v>57430.264944571332</v>
      </c>
      <c r="L827" s="455">
        <f t="shared" ca="1" si="80"/>
        <v>13840693.85164169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13840693.85164169</v>
      </c>
      <c r="J828" s="455">
        <f t="array" ref="J828">IFERROR(INDEX('Retirement Calculator'!J:J,MATCH('Isaac 401k'!N828,'Retirement Calculator'!A:A,0),0),0)</f>
        <v>6404.7404596389215</v>
      </c>
      <c r="K828" s="455">
        <f t="shared" ca="1" si="79"/>
        <v>57642.871296591882</v>
      </c>
      <c r="L828" s="455">
        <f t="shared" ca="1" si="80"/>
        <v>13891931.982478643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13891931.982478643</v>
      </c>
      <c r="J829" s="455">
        <f t="array" ref="J829">IFERROR(INDEX('Retirement Calculator'!J:J,MATCH('Isaac 401k'!N829,'Retirement Calculator'!A:A,0),0),0)</f>
        <v>6404.7404596389215</v>
      </c>
      <c r="K829" s="455">
        <f t="shared" ca="1" si="79"/>
        <v>57856.363508412505</v>
      </c>
      <c r="L829" s="455">
        <f t="shared" ca="1" si="80"/>
        <v>13943383.605527416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13943383.605527416</v>
      </c>
      <c r="J830" s="455">
        <f t="array" ref="J830">IFERROR(INDEX('Retirement Calculator'!J:J,MATCH('Isaac 401k'!N830,'Retirement Calculator'!A:A,0),0),0)</f>
        <v>6404.7404596389215</v>
      </c>
      <c r="K830" s="455">
        <f t="shared" ca="1" si="79"/>
        <v>58070.745271115724</v>
      </c>
      <c r="L830" s="455">
        <f t="shared" ca="1" si="80"/>
        <v>13995049.610338893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13995049.610338893</v>
      </c>
      <c r="J831" s="455">
        <f t="array" ref="J831">IFERROR(INDEX('Retirement Calculator'!J:J,MATCH('Isaac 401k'!N831,'Retirement Calculator'!A:A,0),0),0)</f>
        <v>6404.7404596389215</v>
      </c>
      <c r="K831" s="455">
        <f t="shared" ca="1" si="79"/>
        <v>58286.020291163557</v>
      </c>
      <c r="L831" s="455">
        <f t="shared" ca="1" si="80"/>
        <v>14046930.890170416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14046930.890170416</v>
      </c>
      <c r="J832" s="455">
        <f t="array" ref="J832">IFERROR(INDEX('Retirement Calculator'!J:J,MATCH('Isaac 401k'!N832,'Retirement Calculator'!A:A,0),0),0)</f>
        <v>6404.7404596389215</v>
      </c>
      <c r="K832" s="455">
        <f t="shared" ca="1" si="79"/>
        <v>58502.192290461564</v>
      </c>
      <c r="L832" s="455">
        <f t="shared" ca="1" si="80"/>
        <v>14099028.342001237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14099028.342001237</v>
      </c>
      <c r="J833" s="455">
        <f t="array" ref="J833">IFERROR(INDEX('Retirement Calculator'!J:J,MATCH('Isaac 401k'!N833,'Retirement Calculator'!A:A,0),0),0)</f>
        <v>6404.7404596389215</v>
      </c>
      <c r="K833" s="455">
        <f t="shared" ca="1" si="79"/>
        <v>58719.265006423324</v>
      </c>
      <c r="L833" s="455">
        <f t="shared" ca="1" si="80"/>
        <v>14151342.86654802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14151342.86654802</v>
      </c>
      <c r="J834" s="455">
        <f t="array" ref="J834">IFERROR(INDEX('Retirement Calculator'!J:J,MATCH('Isaac 401k'!N834,'Retirement Calculator'!A:A,0),0),0)</f>
        <v>6404.7404596389215</v>
      </c>
      <c r="K834" s="455">
        <f t="shared" ca="1" si="79"/>
        <v>58937.242192034922</v>
      </c>
      <c r="L834" s="455">
        <f t="shared" ca="1" si="80"/>
        <v>14203875.368280416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14203875.368280416</v>
      </c>
      <c r="J835" s="455">
        <f t="array" ref="J835">IFERROR(INDEX('Retirement Calculator'!J:J,MATCH('Isaac 401k'!N835,'Retirement Calculator'!A:A,0),0),0)</f>
        <v>6404.7404596389215</v>
      </c>
      <c r="K835" s="455">
        <f t="shared" ca="1" si="79"/>
        <v>59156.127615919904</v>
      </c>
      <c r="L835" s="455">
        <f t="shared" ca="1" si="80"/>
        <v>14256626.755436696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14256626.755436696</v>
      </c>
      <c r="J836" s="455">
        <f t="array" ref="J836">IFERROR(INDEX('Retirement Calculator'!J:J,MATCH('Isaac 401k'!N836,'Retirement Calculator'!A:A,0),0),0)</f>
        <v>6404.7404596389215</v>
      </c>
      <c r="K836" s="455">
        <f t="shared" ca="1" si="79"/>
        <v>59375.9250624044</v>
      </c>
      <c r="L836" s="455">
        <f t="shared" ca="1" si="80"/>
        <v>14309597.940039461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14309597.940039461</v>
      </c>
      <c r="J837" s="455">
        <f t="array" ref="J837">IFERROR(INDEX('Retirement Calculator'!J:J,MATCH('Isaac 401k'!N837,'Retirement Calculator'!A:A,0),0),0)</f>
        <v>6404.7404596389215</v>
      </c>
      <c r="K837" s="455">
        <f t="shared" ca="1" si="79"/>
        <v>59596.638331582588</v>
      </c>
      <c r="L837" s="455">
        <f t="shared" ca="1" si="80"/>
        <v>14362789.837911405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14362789.837911405</v>
      </c>
      <c r="J838" s="455">
        <f t="array" ref="J838">IFERROR(INDEX('Retirement Calculator'!J:J,MATCH('Isaac 401k'!N838,'Retirement Calculator'!A:A,0),0),0)</f>
        <v>6404.7404596389215</v>
      </c>
      <c r="K838" s="455">
        <f t="shared" ca="1" si="79"/>
        <v>59818.271239382353</v>
      </c>
      <c r="L838" s="455">
        <f t="shared" ca="1" si="80"/>
        <v>14416203.368691148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14416203.368691148</v>
      </c>
      <c r="J839" s="455">
        <f t="array" ref="J839">IFERROR(INDEX('Retirement Calculator'!J:J,MATCH('Isaac 401k'!N839,'Retirement Calculator'!A:A,0),0),0)</f>
        <v>6404.7404596389215</v>
      </c>
      <c r="K839" s="455">
        <f t="shared" ca="1" si="79"/>
        <v>60040.827617631294</v>
      </c>
      <c r="L839" s="455">
        <f t="shared" ca="1" si="80"/>
        <v>14469839.455849141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14469839.455849141</v>
      </c>
      <c r="J840" s="455">
        <f t="array" ref="J840">IFERROR(INDEX('Retirement Calculator'!J:J,MATCH('Isaac 401k'!N840,'Retirement Calculator'!A:A,0),0),0)</f>
        <v>6404.7404596389215</v>
      </c>
      <c r="K840" s="455">
        <f t="shared" ca="1" si="79"/>
        <v>60264.311314122911</v>
      </c>
      <c r="L840" s="455">
        <f t="shared" ca="1" si="80"/>
        <v>14523699.026703624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14523699.026703624</v>
      </c>
      <c r="J841" s="455">
        <f t="array" ref="J841">IFERROR(INDEX('Retirement Calculator'!J:J,MATCH('Isaac 401k'!N841,'Retirement Calculator'!A:A,0),0),0)</f>
        <v>6404.7404596389215</v>
      </c>
      <c r="K841" s="455">
        <f t="shared" ca="1" si="79"/>
        <v>60488.726192683265</v>
      </c>
      <c r="L841" s="455">
        <f t="shared" ca="1" si="80"/>
        <v>14577783.012436667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14577783.012436667</v>
      </c>
      <c r="J842" s="455">
        <f t="array" ref="J842">IFERROR(INDEX('Retirement Calculator'!J:J,MATCH('Isaac 401k'!N842,'Retirement Calculator'!A:A,0),0),0)</f>
        <v>6404.7404596389215</v>
      </c>
      <c r="K842" s="455">
        <f t="shared" ca="1" si="79"/>
        <v>60714.076133237613</v>
      </c>
      <c r="L842" s="455">
        <f t="shared" ca="1" si="80"/>
        <v>14632092.348110266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14632092.348110266</v>
      </c>
      <c r="J843" s="455">
        <f t="array" ref="J843">IFERROR(INDEX('Retirement Calculator'!J:J,MATCH('Isaac 401k'!N843,'Retirement Calculator'!A:A,0),0),0)</f>
        <v>6404.7404596389215</v>
      </c>
      <c r="K843" s="455">
        <f t="shared" ca="1" si="79"/>
        <v>60940.365031877613</v>
      </c>
      <c r="L843" s="455">
        <f t="shared" ca="1" si="80"/>
        <v>14686627.972682504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14686627.972682504</v>
      </c>
      <c r="J844" s="455">
        <f t="array" ref="J844">IFERROR(INDEX('Retirement Calculator'!J:J,MATCH('Isaac 401k'!N844,'Retirement Calculator'!A:A,0),0),0)</f>
        <v>6404.7404596389215</v>
      </c>
      <c r="K844" s="455">
        <f t="shared" ca="1" si="79"/>
        <v>61167.596800928593</v>
      </c>
      <c r="L844" s="455">
        <f t="shared" ca="1" si="80"/>
        <v>14741390.829023793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14741390.829023793</v>
      </c>
      <c r="J845" s="455">
        <f t="array" ref="J845">IFERROR(INDEX('Retirement Calculator'!J:J,MATCH('Isaac 401k'!N845,'Retirement Calculator'!A:A,0),0),0)</f>
        <v>6404.7404596389215</v>
      </c>
      <c r="K845" s="455">
        <f t="shared" ca="1" si="79"/>
        <v>61395.775369017305</v>
      </c>
      <c r="L845" s="455">
        <f t="shared" ca="1" si="80"/>
        <v>14796381.86393317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14796381.86393317</v>
      </c>
      <c r="J846" s="455">
        <f t="array" ref="J846">IFERROR(INDEX('Retirement Calculator'!J:J,MATCH('Isaac 401k'!N846,'Retirement Calculator'!A:A,0),0),0)</f>
        <v>6404.7404596389215</v>
      </c>
      <c r="K846" s="455">
        <f t="shared" ca="1" si="79"/>
        <v>61624.904681139713</v>
      </c>
      <c r="L846" s="455">
        <f t="shared" ca="1" si="80"/>
        <v>14851602.028154671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14851602.028154671</v>
      </c>
      <c r="J847" s="455">
        <f t="array" ref="J847">IFERROR(INDEX('Retirement Calculator'!J:J,MATCH('Isaac 401k'!N847,'Retirement Calculator'!A:A,0),0),0)</f>
        <v>6404.7404596389215</v>
      </c>
      <c r="K847" s="455">
        <f t="shared" ca="1" si="79"/>
        <v>61854.988698729299</v>
      </c>
      <c r="L847" s="455">
        <f t="shared" ca="1" si="80"/>
        <v>14907052.27639376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14907052.27639376</v>
      </c>
      <c r="J848" s="455">
        <f t="array" ref="J848">IFERROR(INDEX('Retirement Calculator'!J:J,MATCH('Isaac 401k'!N848,'Retirement Calculator'!A:A,0),0),0)</f>
        <v>6404.7404596389215</v>
      </c>
      <c r="K848" s="455">
        <f t="shared" ca="1" si="79"/>
        <v>62086.0313997255</v>
      </c>
      <c r="L848" s="455">
        <f t="shared" ca="1" si="80"/>
        <v>14962733.567333845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14962733.567333845</v>
      </c>
      <c r="J849" s="455">
        <f t="array" ref="J849">IFERROR(INDEX('Retirement Calculator'!J:J,MATCH('Isaac 401k'!N849,'Retirement Calculator'!A:A,0),0),0)</f>
        <v>6404.7404596389215</v>
      </c>
      <c r="K849" s="455">
        <f t="shared" ca="1" si="79"/>
        <v>62318.036778642527</v>
      </c>
      <c r="L849" s="455">
        <f t="shared" ca="1" si="80"/>
        <v>15018646.863652848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15018646.863652848</v>
      </c>
      <c r="J850" s="455">
        <f t="array" ref="J850">IFERROR(INDEX('Retirement Calculator'!J:J,MATCH('Isaac 401k'!N850,'Retirement Calculator'!A:A,0),0),0)</f>
        <v>6404.7404596389215</v>
      </c>
      <c r="K850" s="455">
        <f t="shared" ca="1" si="79"/>
        <v>62551.008846638368</v>
      </c>
      <c r="L850" s="455">
        <f t="shared" ca="1" si="80"/>
        <v>15074793.132039847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15074793.132039847</v>
      </c>
      <c r="J851" s="455">
        <f t="array" ref="J851">IFERROR(INDEX('Retirement Calculator'!J:J,MATCH('Isaac 401k'!N851,'Retirement Calculator'!A:A,0),0),0)</f>
        <v>6404.7404596389215</v>
      </c>
      <c r="K851" s="455">
        <f t="shared" ca="1" si="79"/>
        <v>62784.951631584197</v>
      </c>
      <c r="L851" s="455">
        <f t="shared" ca="1" si="80"/>
        <v>15131173.343211791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15131173.343211791</v>
      </c>
      <c r="J852" s="455">
        <f t="array" ref="J852">IFERROR(INDEX('Retirement Calculator'!J:J,MATCH('Isaac 401k'!N852,'Retirement Calculator'!A:A,0),0),0)</f>
        <v>6404.7404596389215</v>
      </c>
      <c r="K852" s="455">
        <f t="shared" ca="1" si="79"/>
        <v>63019.869178133966</v>
      </c>
      <c r="L852" s="455">
        <f t="shared" ca="1" si="80"/>
        <v>15187788.471930284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15187788.471930284</v>
      </c>
      <c r="J853" s="455">
        <f t="array" ref="J853">IFERROR(INDEX('Retirement Calculator'!J:J,MATCH('Isaac 401k'!N853,'Retirement Calculator'!A:A,0),0),0)</f>
        <v>6404.7404596389215</v>
      </c>
      <c r="K853" s="455">
        <f t="shared" ca="1" si="79"/>
        <v>63255.765547794348</v>
      </c>
      <c r="L853" s="455">
        <f t="shared" ca="1" si="80"/>
        <v>15244639.49701844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15244639.49701844</v>
      </c>
      <c r="J854" s="455">
        <f t="array" ref="J854">IFERROR(INDEX('Retirement Calculator'!J:J,MATCH('Isaac 401k'!N854,'Retirement Calculator'!A:A,0),0),0)</f>
        <v>6404.7404596389215</v>
      </c>
      <c r="K854" s="455">
        <f t="shared" ca="1" si="79"/>
        <v>63492.644818995002</v>
      </c>
      <c r="L854" s="455">
        <f t="shared" ca="1" si="80"/>
        <v>15301727.401377795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15301727.401377795</v>
      </c>
      <c r="J855" s="455">
        <f t="array" ref="J855">IFERROR(INDEX('Retirement Calculator'!J:J,MATCH('Isaac 401k'!N855,'Retirement Calculator'!A:A,0),0),0)</f>
        <v>6404.7404596389215</v>
      </c>
      <c r="K855" s="455">
        <f t="shared" ca="1" si="79"/>
        <v>63730.511087158979</v>
      </c>
      <c r="L855" s="455">
        <f t="shared" ca="1" si="80"/>
        <v>15359053.172005314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15359053.172005314</v>
      </c>
      <c r="J856" s="455">
        <f t="array" ref="J856">IFERROR(INDEX('Retirement Calculator'!J:J,MATCH('Isaac 401k'!N856,'Retirement Calculator'!A:A,0),0),0)</f>
        <v>6404.7404596389215</v>
      </c>
      <c r="K856" s="455">
        <f t="shared" ca="1" si="79"/>
        <v>63969.368464773652</v>
      </c>
      <c r="L856" s="455">
        <f t="shared" ca="1" si="80"/>
        <v>15416617.800010448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15416617.800010448</v>
      </c>
      <c r="J857" s="455">
        <f t="array" ref="J857">IFERROR(INDEX('Retirement Calculator'!J:J,MATCH('Isaac 401k'!N857,'Retirement Calculator'!A:A,0),0),0)</f>
        <v>6404.7404596389215</v>
      </c>
      <c r="K857" s="455">
        <f t="shared" ca="1" si="79"/>
        <v>64209.221081461699</v>
      </c>
      <c r="L857" s="455">
        <f t="shared" ca="1" si="80"/>
        <v>15474422.280632271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15474422.280632271</v>
      </c>
      <c r="J858" s="455">
        <f t="array" ref="J858">IFERROR(INDEX('Retirement Calculator'!J:J,MATCH('Isaac 401k'!N858,'Retirement Calculator'!A:A,0),0),0)</f>
        <v>6404.7404596389215</v>
      </c>
      <c r="K858" s="455">
        <f t="shared" ca="1" si="79"/>
        <v>64450.07308405263</v>
      </c>
      <c r="L858" s="455">
        <f t="shared" ca="1" si="80"/>
        <v>15532467.613256684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15532467.613256684</v>
      </c>
      <c r="J859" s="455">
        <f t="array" ref="J859">IFERROR(INDEX('Retirement Calculator'!J:J,MATCH('Isaac 401k'!N859,'Retirement Calculator'!A:A,0),0),0)</f>
        <v>6404.7404596389215</v>
      </c>
      <c r="K859" s="455">
        <f t="shared" ca="1" si="79"/>
        <v>64691.928636654346</v>
      </c>
      <c r="L859" s="455">
        <f t="shared" ca="1" si="80"/>
        <v>15590754.801433699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15590754.801433699</v>
      </c>
      <c r="J860" s="455">
        <f t="array" ref="J860">IFERROR(INDEX('Retirement Calculator'!J:J,MATCH('Isaac 401k'!N860,'Retirement Calculator'!A:A,0),0),0)</f>
        <v>6404.7404596389215</v>
      </c>
      <c r="K860" s="455">
        <f t="shared" ca="1" si="79"/>
        <v>64934.791920725256</v>
      </c>
      <c r="L860" s="455">
        <f t="shared" ca="1" si="80"/>
        <v>15649284.852894785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15649284.852894785</v>
      </c>
      <c r="J861" s="455">
        <f t="array" ref="J861">IFERROR(INDEX('Retirement Calculator'!J:J,MATCH('Isaac 401k'!N861,'Retirement Calculator'!A:A,0),0),0)</f>
        <v>6404.7404596389215</v>
      </c>
      <c r="K861" s="455">
        <f t="shared" ca="1" si="79"/>
        <v>65178.667135146439</v>
      </c>
      <c r="L861" s="455">
        <f t="shared" ca="1" si="80"/>
        <v>15708058.779570291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15708058.779570291</v>
      </c>
      <c r="J862" s="455">
        <f t="array" ref="J862">IFERROR(INDEX('Retirement Calculator'!J:J,MATCH('Isaac 401k'!N862,'Retirement Calculator'!A:A,0),0),0)</f>
        <v>6404.7404596389215</v>
      </c>
      <c r="K862" s="455">
        <f t="shared" ca="1" si="79"/>
        <v>65423.55849629439</v>
      </c>
      <c r="L862" s="455">
        <f t="shared" ca="1" si="80"/>
        <v>15767077.597606946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15767077.597606946</v>
      </c>
      <c r="J863" s="455">
        <f t="array" ref="J863">IFERROR(INDEX('Retirement Calculator'!J:J,MATCH('Isaac 401k'!N863,'Retirement Calculator'!A:A,0),0),0)</f>
        <v>6404.7404596389215</v>
      </c>
      <c r="K863" s="455">
        <f t="shared" ca="1" si="79"/>
        <v>65669.470238113761</v>
      </c>
      <c r="L863" s="455">
        <f t="shared" ca="1" si="80"/>
        <v>15826342.32738542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15826342.32738542</v>
      </c>
      <c r="J864" s="455">
        <f t="array" ref="J864">IFERROR(INDEX('Retirement Calculator'!J:J,MATCH('Isaac 401k'!N864,'Retirement Calculator'!A:A,0),0),0)</f>
        <v>6404.7404596389215</v>
      </c>
      <c r="K864" s="455">
        <f t="shared" ca="1" si="79"/>
        <v>65916.406612190753</v>
      </c>
      <c r="L864" s="455">
        <f t="shared" ca="1" si="80"/>
        <v>15885853.993537972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15885853.993537972</v>
      </c>
      <c r="J865" s="455">
        <f t="array" ref="J865">IFERROR(INDEX('Retirement Calculator'!J:J,MATCH('Isaac 401k'!N865,'Retirement Calculator'!A:A,0),0),0)</f>
        <v>6404.7404596389215</v>
      </c>
      <c r="K865" s="455">
        <f t="shared" ca="1" si="79"/>
        <v>66164.371887826375</v>
      </c>
      <c r="L865" s="455">
        <f t="shared" ca="1" si="80"/>
        <v>15945613.624966159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15945613.624966159</v>
      </c>
      <c r="J866" s="455">
        <f t="array" ref="J866">IFERROR(INDEX('Retirement Calculator'!J:J,MATCH('Isaac 401k'!N866,'Retirement Calculator'!A:A,0),0),0)</f>
        <v>6404.7404596389215</v>
      </c>
      <c r="K866" s="455">
        <f t="shared" ca="1" si="79"/>
        <v>66413.370352110505</v>
      </c>
      <c r="L866" s="455">
        <f t="shared" ca="1" si="80"/>
        <v>16005622.25485863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16005622.25485863</v>
      </c>
      <c r="J867" s="455">
        <f t="array" ref="J867">IFERROR(INDEX('Retirement Calculator'!J:J,MATCH('Isaac 401k'!N867,'Retirement Calculator'!A:A,0),0),0)</f>
        <v>6404.7404596389215</v>
      </c>
      <c r="K867" s="455">
        <f t="shared" ca="1" si="79"/>
        <v>66663.406309995786</v>
      </c>
      <c r="L867" s="455">
        <f t="shared" ca="1" si="80"/>
        <v>16065880.920708986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16065880.920708986</v>
      </c>
      <c r="J868" s="455">
        <f t="array" ref="J868">IFERROR(INDEX('Retirement Calculator'!J:J,MATCH('Isaac 401k'!N868,'Retirement Calculator'!A:A,0),0),0)</f>
        <v>6404.7404596389215</v>
      </c>
      <c r="K868" s="455">
        <f t="shared" ca="1" si="79"/>
        <v>66914.484084372278</v>
      </c>
      <c r="L868" s="455">
        <f t="shared" ca="1" si="80"/>
        <v>16126390.664333718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16126390.664333718</v>
      </c>
      <c r="J869" s="455">
        <f t="array" ref="J869">IFERROR(INDEX('Retirement Calculator'!J:J,MATCH('Isaac 401k'!N869,'Retirement Calculator'!A:A,0),0),0)</f>
        <v>6404.7404596389215</v>
      </c>
      <c r="K869" s="455">
        <f t="shared" ca="1" si="79"/>
        <v>67166.608016141996</v>
      </c>
      <c r="L869" s="455">
        <f t="shared" ca="1" si="80"/>
        <v>16187152.531890221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16187152.531890221</v>
      </c>
      <c r="J870" s="455">
        <f t="array" ref="J870">IFERROR(INDEX('Retirement Calculator'!J:J,MATCH('Isaac 401k'!N870,'Retirement Calculator'!A:A,0),0),0)</f>
        <v>6404.7404596389215</v>
      </c>
      <c r="K870" s="455">
        <f t="shared" ca="1" si="79"/>
        <v>67419.782464294083</v>
      </c>
      <c r="L870" s="455">
        <f t="shared" ca="1" si="80"/>
        <v>16248167.573894875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16248167.573894875</v>
      </c>
      <c r="J871" s="455">
        <f t="array" ref="J871">IFERROR(INDEX('Retirement Calculator'!J:J,MATCH('Isaac 401k'!N871,'Retirement Calculator'!A:A,0),0),0)</f>
        <v>6404.7404596389215</v>
      </c>
      <c r="K871" s="455">
        <f t="shared" ca="1" si="79"/>
        <v>67674.011805980146</v>
      </c>
      <c r="L871" s="455">
        <f t="shared" ca="1" si="80"/>
        <v>16309436.845241215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16309436.845241215</v>
      </c>
      <c r="J872" s="455">
        <f t="array" ref="J872">IFERROR(INDEX('Retirement Calculator'!J:J,MATCH('Isaac 401k'!N872,'Retirement Calculator'!A:A,0),0),0)</f>
        <v>6404.7404596389215</v>
      </c>
      <c r="K872" s="455">
        <f t="shared" ca="1" si="79"/>
        <v>67929.300436589896</v>
      </c>
      <c r="L872" s="455">
        <f t="shared" ca="1" si="80"/>
        <v>16370961.405218165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16370961.405218165</v>
      </c>
      <c r="J873" s="455">
        <f t="array" ref="J873">IFERROR(INDEX('Retirement Calculator'!J:J,MATCH('Isaac 401k'!N873,'Retirement Calculator'!A:A,0),0),0)</f>
        <v>6404.7404596389215</v>
      </c>
      <c r="K873" s="455">
        <f t="shared" ca="1" si="79"/>
        <v>68185.652769827197</v>
      </c>
      <c r="L873" s="455">
        <f t="shared" ca="1" si="80"/>
        <v>16432742.317528352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16432742.317528352</v>
      </c>
      <c r="J874" s="455">
        <f t="array" ref="J874">IFERROR(INDEX('Retirement Calculator'!J:J,MATCH('Isaac 401k'!N874,'Retirement Calculator'!A:A,0),0),0)</f>
        <v>6404.7404596389215</v>
      </c>
      <c r="K874" s="455">
        <f t="shared" ca="1" si="79"/>
        <v>68443.073237786302</v>
      </c>
      <c r="L874" s="455">
        <f t="shared" ca="1" si="80"/>
        <v>16494780.650306499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16494780.650306499</v>
      </c>
      <c r="J875" s="455">
        <f t="array" ref="J875">IFERROR(INDEX('Retirement Calculator'!J:J,MATCH('Isaac 401k'!N875,'Retirement Calculator'!A:A,0),0),0)</f>
        <v>6404.7404596389215</v>
      </c>
      <c r="K875" s="455">
        <f t="shared" ca="1" si="79"/>
        <v>68701.566291028576</v>
      </c>
      <c r="L875" s="455">
        <f t="shared" ca="1" si="80"/>
        <v>16557077.476137888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16557077.476137888</v>
      </c>
      <c r="J876" s="455">
        <f t="array" ref="J876">IFERROR(INDEX('Retirement Calculator'!J:J,MATCH('Isaac 401k'!N876,'Retirement Calculator'!A:A,0),0),0)</f>
        <v>6404.7404596389215</v>
      </c>
      <c r="K876" s="455">
        <f t="shared" ca="1" si="79"/>
        <v>68961.136398659364</v>
      </c>
      <c r="L876" s="455">
        <f t="shared" ca="1" si="80"/>
        <v>16619633.872076908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16619633.872076908</v>
      </c>
      <c r="J877" s="455">
        <f t="array" ref="J877">IFERROR(INDEX('Retirement Calculator'!J:J,MATCH('Isaac 401k'!N877,'Retirement Calculator'!A:A,0),0),0)</f>
        <v>6404.7404596389215</v>
      </c>
      <c r="K877" s="455">
        <f t="shared" ca="1" si="79"/>
        <v>69221.788048405273</v>
      </c>
      <c r="L877" s="455">
        <f t="shared" ca="1" si="80"/>
        <v>16682450.919665674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16682450.919665674</v>
      </c>
      <c r="J878" s="455">
        <f t="array" ref="J878">IFERROR(INDEX('Retirement Calculator'!J:J,MATCH('Isaac 401k'!N878,'Retirement Calculator'!A:A,0),0),0)</f>
        <v>6404.7404596389215</v>
      </c>
      <c r="K878" s="455">
        <f t="shared" ca="1" si="79"/>
        <v>69483.525746691812</v>
      </c>
      <c r="L878" s="455">
        <f t="shared" ca="1" si="80"/>
        <v>16745529.704952726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16745529.704952726</v>
      </c>
      <c r="J879" s="455">
        <f t="array" ref="J879">IFERROR(INDEX('Retirement Calculator'!J:J,MATCH('Isaac 401k'!N879,'Retirement Calculator'!A:A,0),0),0)</f>
        <v>6404.7404596389215</v>
      </c>
      <c r="K879" s="455">
        <f t="shared" ca="1" si="79"/>
        <v>69746.354018721206</v>
      </c>
      <c r="L879" s="455">
        <f t="shared" ca="1" si="80"/>
        <v>16808871.318511806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16808871.318511806</v>
      </c>
      <c r="J880" s="455">
        <f t="array" ref="J880">IFERROR(INDEX('Retirement Calculator'!J:J,MATCH('Isaac 401k'!N880,'Retirement Calculator'!A:A,0),0),0)</f>
        <v>6404.7404596389215</v>
      </c>
      <c r="K880" s="455">
        <f t="shared" ca="1" si="79"/>
        <v>70010.277408550697</v>
      </c>
      <c r="L880" s="455">
        <f t="shared" ca="1" si="80"/>
        <v>16872476.855460718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16872476.855460718</v>
      </c>
      <c r="J881" s="455">
        <f t="array" ref="J881">IFERROR(INDEX('Retirement Calculator'!J:J,MATCH('Isaac 401k'!N881,'Retirement Calculator'!A:A,0),0),0)</f>
        <v>6404.7404596389215</v>
      </c>
      <c r="K881" s="455">
        <f t="shared" ca="1" si="79"/>
        <v>70275.300479171157</v>
      </c>
      <c r="L881" s="455">
        <f t="shared" ca="1" si="80"/>
        <v>16936347.415480249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16936347.415480249</v>
      </c>
      <c r="J882" s="455">
        <f t="array" ref="J882">IFERROR(INDEX('Retirement Calculator'!J:J,MATCH('Isaac 401k'!N882,'Retirement Calculator'!A:A,0),0),0)</f>
        <v>6404.7404596389215</v>
      </c>
      <c r="K882" s="455">
        <f t="shared" ca="1" si="79"/>
        <v>70541.427812585869</v>
      </c>
      <c r="L882" s="455">
        <f t="shared" ca="1" si="80"/>
        <v>17000484.102833197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17000484.102833197</v>
      </c>
      <c r="J883" s="455">
        <f t="array" ref="J883">IFERROR(INDEX('Retirement Calculator'!J:J,MATCH('Isaac 401k'!N883,'Retirement Calculator'!A:A,0),0),0)</f>
        <v>6404.7404596389215</v>
      </c>
      <c r="K883" s="455">
        <f t="shared" ca="1" si="79"/>
        <v>70808.664009889821</v>
      </c>
      <c r="L883" s="455">
        <f t="shared" ca="1" si="80"/>
        <v>17064888.026383448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17064888.026383448</v>
      </c>
      <c r="J884" s="455">
        <f t="array" ref="J884">IFERROR(INDEX('Retirement Calculator'!J:J,MATCH('Isaac 401k'!N884,'Retirement Calculator'!A:A,0),0),0)</f>
        <v>6404.7404596389215</v>
      </c>
      <c r="K884" s="455">
        <f t="shared" ca="1" si="79"/>
        <v>71077.013691349202</v>
      </c>
      <c r="L884" s="455">
        <f t="shared" ca="1" si="80"/>
        <v>17129560.29961516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17129560.29961516</v>
      </c>
      <c r="J885" s="455">
        <f t="array" ref="J885">IFERROR(INDEX('Retirement Calculator'!J:J,MATCH('Isaac 401k'!N885,'Retirement Calculator'!A:A,0),0),0)</f>
        <v>6404.7404596389215</v>
      </c>
      <c r="K885" s="455">
        <f t="shared" ca="1" si="79"/>
        <v>71346.481496481327</v>
      </c>
      <c r="L885" s="455">
        <f t="shared" ca="1" si="80"/>
        <v>17194502.040652003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17194502.040652003</v>
      </c>
      <c r="J886" s="455">
        <f t="array" ref="J886">IFERROR(INDEX('Retirement Calculator'!J:J,MATCH('Isaac 401k'!N886,'Retirement Calculator'!A:A,0),0),0)</f>
        <v>6404.7404596389215</v>
      </c>
      <c r="K886" s="455">
        <f t="shared" ca="1" si="79"/>
        <v>71617.072084134852</v>
      </c>
      <c r="L886" s="455">
        <f t="shared" ca="1" si="80"/>
        <v>17259714.3722765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17259714.3722765</v>
      </c>
      <c r="J887" s="455">
        <f t="array" ref="J887">IFERROR(INDEX('Retirement Calculator'!J:J,MATCH('Isaac 401k'!N887,'Retirement Calculator'!A:A,0),0),0)</f>
        <v>6404.7404596389215</v>
      </c>
      <c r="K887" s="455">
        <f t="shared" ca="1" si="79"/>
        <v>71888.790132570255</v>
      </c>
      <c r="L887" s="455">
        <f t="shared" ca="1" si="80"/>
        <v>17325198.421949431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17325198.421949431</v>
      </c>
      <c r="J888" s="455">
        <f t="array" ref="J888">IFERROR(INDEX('Retirement Calculator'!J:J,MATCH('Isaac 401k'!N888,'Retirement Calculator'!A:A,0),0),0)</f>
        <v>6404.7404596389215</v>
      </c>
      <c r="K888" s="455">
        <f t="shared" ca="1" si="79"/>
        <v>72161.640339540798</v>
      </c>
      <c r="L888" s="455">
        <f t="shared" ca="1" si="80"/>
        <v>17390955.321829334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17390955.321829334</v>
      </c>
      <c r="J889" s="455">
        <f t="array" ref="J889">IFERROR(INDEX('Retirement Calculator'!J:J,MATCH('Isaac 401k'!N889,'Retirement Calculator'!A:A,0),0),0)</f>
        <v>6404.7404596389215</v>
      </c>
      <c r="K889" s="455">
        <f t="shared" ca="1" si="79"/>
        <v>72435.627422373727</v>
      </c>
      <c r="L889" s="455">
        <f t="shared" ca="1" si="80"/>
        <v>17456986.208792068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17456986.208792068</v>
      </c>
      <c r="J890" s="455">
        <f t="array" ref="J890">IFERROR(INDEX('Retirement Calculator'!J:J,MATCH('Isaac 401k'!N890,'Retirement Calculator'!A:A,0),0),0)</f>
        <v>6404.7404596389215</v>
      </c>
      <c r="K890" s="455">
        <f t="shared" ca="1" si="79"/>
        <v>72710.756118051781</v>
      </c>
      <c r="L890" s="455">
        <f t="shared" ca="1" si="80"/>
        <v>17523292.22445048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17523292.22445048</v>
      </c>
      <c r="J891" s="455">
        <f t="array" ref="J891">IFERROR(INDEX('Retirement Calculator'!J:J,MATCH('Isaac 401k'!N891,'Retirement Calculator'!A:A,0),0),0)</f>
        <v>6404.7404596389215</v>
      </c>
      <c r="K891" s="455">
        <f t="shared" ca="1" si="79"/>
        <v>72987.03118329517</v>
      </c>
      <c r="L891" s="455">
        <f t="shared" ca="1" si="80"/>
        <v>17589874.515174136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17589874.515174136</v>
      </c>
      <c r="J892" s="455">
        <f t="array" ref="J892">IFERROR(INDEX('Retirement Calculator'!J:J,MATCH('Isaac 401k'!N892,'Retirement Calculator'!A:A,0),0),0)</f>
        <v>6404.7404596389215</v>
      </c>
      <c r="K892" s="455">
        <f t="shared" ca="1" si="79"/>
        <v>73264.45739464373</v>
      </c>
      <c r="L892" s="455">
        <f t="shared" ca="1" si="80"/>
        <v>17656734.232109141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17656734.232109141</v>
      </c>
      <c r="J893" s="455">
        <f t="array" ref="J893">IFERROR(INDEX('Retirement Calculator'!J:J,MATCH('Isaac 401k'!N893,'Retirement Calculator'!A:A,0),0),0)</f>
        <v>6404.7404596389215</v>
      </c>
      <c r="K893" s="455">
        <f t="shared" ca="1" si="79"/>
        <v>73543.039548539586</v>
      </c>
      <c r="L893" s="455">
        <f t="shared" ca="1" si="80"/>
        <v>17723872.53119804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17723872.53119804</v>
      </c>
      <c r="J894" s="455">
        <f t="array" ref="J894">IFERROR(INDEX('Retirement Calculator'!J:J,MATCH('Isaac 401k'!N894,'Retirement Calculator'!A:A,0),0),0)</f>
        <v>6404.7404596389215</v>
      </c>
      <c r="K894" s="455">
        <f t="shared" ca="1" si="79"/>
        <v>73822.782461409995</v>
      </c>
      <c r="L894" s="455">
        <f t="shared" ca="1" si="80"/>
        <v>17791290.573199809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17791290.573199809</v>
      </c>
      <c r="J895" s="455">
        <f t="array" ref="J895">IFERROR(INDEX('Retirement Calculator'!J:J,MATCH('Isaac 401k'!N895,'Retirement Calculator'!A:A,0),0),0)</f>
        <v>6404.7404596389215</v>
      </c>
      <c r="K895" s="455">
        <f t="shared" ca="1" si="79"/>
        <v>74103.690969750707</v>
      </c>
      <c r="L895" s="455">
        <f t="shared" ca="1" si="80"/>
        <v>17858989.523709919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17858989.523709919</v>
      </c>
      <c r="J896" s="455">
        <f t="array" ref="J896">IFERROR(INDEX('Retirement Calculator'!J:J,MATCH('Isaac 401k'!N896,'Retirement Calculator'!A:A,0),0),0)</f>
        <v>6404.7404596389215</v>
      </c>
      <c r="K896" s="455">
        <f t="shared" ca="1" si="79"/>
        <v>74385.769930209499</v>
      </c>
      <c r="L896" s="455">
        <f t="shared" ca="1" si="80"/>
        <v>17926970.55318049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17926970.55318049</v>
      </c>
      <c r="J897" s="455">
        <f t="array" ref="J897">IFERROR(INDEX('Retirement Calculator'!J:J,MATCH('Isaac 401k'!N897,'Retirement Calculator'!A:A,0),0),0)</f>
        <v>6404.7404596389215</v>
      </c>
      <c r="K897" s="455">
        <f t="shared" ca="1" si="79"/>
        <v>74669.024219670202</v>
      </c>
      <c r="L897" s="455">
        <f t="shared" ca="1" si="80"/>
        <v>17995234.83694052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17995234.83694052</v>
      </c>
      <c r="J898" s="455">
        <f t="array" ref="J898">IFERROR(INDEX('Retirement Calculator'!J:J,MATCH('Isaac 401k'!N898,'Retirement Calculator'!A:A,0),0),0)</f>
        <v>6404.7404596389215</v>
      </c>
      <c r="K898" s="455">
        <f t="shared" ca="1" si="79"/>
        <v>74953.458735337001</v>
      </c>
      <c r="L898" s="455">
        <f t="shared" ca="1" si="80"/>
        <v>18063783.555216216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18063783.555216216</v>
      </c>
      <c r="J899" s="455">
        <f t="array" ref="J899">IFERROR(INDEX('Retirement Calculator'!J:J,MATCH('Isaac 401k'!N899,'Retirement Calculator'!A:A,0),0),0)</f>
        <v>6404.7404596389215</v>
      </c>
      <c r="K899" s="455">
        <f t="shared" ca="1" si="79"/>
        <v>75239.078394819066</v>
      </c>
      <c r="L899" s="455">
        <f t="shared" ca="1" si="80"/>
        <v>18132617.893151395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18132617.893151395</v>
      </c>
      <c r="J900" s="455">
        <f t="array" ref="J900">IFERROR(INDEX('Retirement Calculator'!J:J,MATCH('Isaac 401k'!N900,'Retirement Calculator'!A:A,0),0),0)</f>
        <v>6404.7404596389215</v>
      </c>
      <c r="K900" s="455">
        <f t="shared" ca="1" si="79"/>
        <v>75525.888136215654</v>
      </c>
      <c r="L900" s="455">
        <f t="shared" ca="1" si="80"/>
        <v>18201739.040827971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18201739.040827971</v>
      </c>
      <c r="J901" s="455">
        <f t="array" ref="J901">IFERROR(INDEX('Retirement Calculator'!J:J,MATCH('Isaac 401k'!N901,'Retirement Calculator'!A:A,0),0),0)</f>
        <v>6404.7404596389215</v>
      </c>
      <c r="K901" s="455">
        <f t="shared" ca="1" si="79"/>
        <v>75813.892918201382</v>
      </c>
      <c r="L901" s="455">
        <f t="shared" ca="1" si="80"/>
        <v>18271148.193286534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18271148.193286534</v>
      </c>
      <c r="J902" s="455">
        <f t="array" ref="J902">IFERROR(INDEX('Retirement Calculator'!J:J,MATCH('Isaac 401k'!N902,'Retirement Calculator'!A:A,0),0),0)</f>
        <v>6404.7404596389215</v>
      </c>
      <c r="K902" s="455">
        <f t="shared" ca="1" si="79"/>
        <v>76103.097720112055</v>
      </c>
      <c r="L902" s="455">
        <f t="shared" ca="1" si="80"/>
        <v>18340846.550547007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18340846.550547007</v>
      </c>
      <c r="J903" s="455">
        <f t="array" ref="J903">IFERROR(INDEX('Retirement Calculator'!J:J,MATCH('Isaac 401k'!N903,'Retirement Calculator'!A:A,0),0),0)</f>
        <v>6404.7404596389215</v>
      </c>
      <c r="K903" s="455">
        <f t="shared" ca="1" si="79"/>
        <v>76393.507542030697</v>
      </c>
      <c r="L903" s="455">
        <f t="shared" ca="1" si="80"/>
        <v>18410835.317629397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18410835.317629397</v>
      </c>
      <c r="J904" s="455">
        <f t="array" ref="J904">IFERROR(INDEX('Retirement Calculator'!J:J,MATCH('Isaac 401k'!N904,'Retirement Calculator'!A:A,0),0),0)</f>
        <v>6404.7404596389215</v>
      </c>
      <c r="K904" s="455">
        <f t="shared" ca="1" si="79"/>
        <v>76685.127404873987</v>
      </c>
      <c r="L904" s="455">
        <f t="shared" ca="1" si="80"/>
        <v>18481115.70457463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18481115.70457463</v>
      </c>
      <c r="J905" s="455">
        <f t="array" ref="J905">IFERROR(INDEX('Retirement Calculator'!J:J,MATCH('Isaac 401k'!N905,'Retirement Calculator'!A:A,0),0),0)</f>
        <v>6404.7404596389215</v>
      </c>
      <c r="K905" s="455">
        <f t="shared" ca="1" si="79"/>
        <v>76977.962350479123</v>
      </c>
      <c r="L905" s="455">
        <f t="shared" ca="1" si="80"/>
        <v>18551688.92646547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18551688.92646547</v>
      </c>
      <c r="J906" s="455">
        <f t="array" ref="J906">IFERROR(INDEX('Retirement Calculator'!J:J,MATCH('Isaac 401k'!N906,'Retirement Calculator'!A:A,0),0),0)</f>
        <v>6404.7404596389215</v>
      </c>
      <c r="K906" s="455">
        <f t="shared" ca="1" si="79"/>
        <v>77272.017441690958</v>
      </c>
      <c r="L906" s="455">
        <f t="shared" ca="1" si="80"/>
        <v>18622556.203447521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18622556.203447521</v>
      </c>
      <c r="J907" s="455">
        <f t="array" ref="J907">IFERROR(INDEX('Retirement Calculator'!J:J,MATCH('Isaac 401k'!N907,'Retirement Calculator'!A:A,0),0),0)</f>
        <v>6404.7404596389215</v>
      </c>
      <c r="K907" s="455">
        <f t="shared" ca="1" si="79"/>
        <v>77567.297762449511</v>
      </c>
      <c r="L907" s="455">
        <f t="shared" ca="1" si="80"/>
        <v>18693718.760750331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18693718.760750331</v>
      </c>
      <c r="J908" s="455">
        <f t="array" ref="J908">IFERROR(INDEX('Retirement Calculator'!J:J,MATCH('Isaac 401k'!N908,'Retirement Calculator'!A:A,0),0),0)</f>
        <v>6404.7404596389215</v>
      </c>
      <c r="K908" s="455">
        <f t="shared" ca="1" si="79"/>
        <v>77863.808417877881</v>
      </c>
      <c r="L908" s="455">
        <f t="shared" ca="1" si="80"/>
        <v>18765177.82870857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18765177.82870857</v>
      </c>
      <c r="J909" s="455">
        <f t="array" ref="J909">IFERROR(INDEX('Retirement Calculator'!J:J,MATCH('Isaac 401k'!N909,'Retirement Calculator'!A:A,0),0),0)</f>
        <v>6404.7404596389215</v>
      </c>
      <c r="K909" s="455">
        <f t="shared" ca="1" si="79"/>
        <v>78161.554534370545</v>
      </c>
      <c r="L909" s="455">
        <f t="shared" ca="1" si="80"/>
        <v>18836934.642783303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18836934.642783303</v>
      </c>
      <c r="J910" s="455">
        <f t="array" ref="J910">IFERROR(INDEX('Retirement Calculator'!J:J,MATCH('Isaac 401k'!N910,'Retirement Calculator'!A:A,0),0),0)</f>
        <v>6404.7404596389215</v>
      </c>
      <c r="K910" s="455">
        <f t="shared" ca="1" si="79"/>
        <v>78460.541259681922</v>
      </c>
      <c r="L910" s="455">
        <f t="shared" ca="1" si="80"/>
        <v>18908990.443583347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18908990.443583347</v>
      </c>
      <c r="J911" s="455">
        <f t="array" ref="J911">IFERROR(INDEX('Retirement Calculator'!J:J,MATCH('Isaac 401k'!N911,'Retirement Calculator'!A:A,0),0),0)</f>
        <v>6404.7404596389215</v>
      </c>
      <c r="K911" s="455">
        <f t="shared" ca="1" si="79"/>
        <v>78760.773763015444</v>
      </c>
      <c r="L911" s="455">
        <f t="shared" ca="1" si="80"/>
        <v>18981346.476886723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18981346.476886723</v>
      </c>
      <c r="J912" s="455">
        <f t="array" ref="J912">IFERROR(INDEX('Retirement Calculator'!J:J,MATCH('Isaac 401k'!N912,'Retirement Calculator'!A:A,0),0),0)</f>
        <v>6404.7404596389215</v>
      </c>
      <c r="K912" s="455">
        <f t="shared" ca="1" si="79"/>
        <v>79062.257235112847</v>
      </c>
      <c r="L912" s="455">
        <f t="shared" ca="1" si="80"/>
        <v>19054003.993662197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19054003.993662197</v>
      </c>
      <c r="J913" s="455">
        <f t="array" ref="J913">IFERROR(INDEX('Retirement Calculator'!J:J,MATCH('Isaac 401k'!N913,'Retirement Calculator'!A:A,0),0),0)</f>
        <v>6404.7404596389215</v>
      </c>
      <c r="K913" s="455">
        <f t="shared" ca="1" si="79"/>
        <v>79364.996888343987</v>
      </c>
      <c r="L913" s="455">
        <f t="shared" ca="1" si="80"/>
        <v>19126964.250090901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19126964.250090901</v>
      </c>
      <c r="J914" s="455">
        <f t="array" ref="J914">IFERROR(INDEX('Retirement Calculator'!J:J,MATCH('Isaac 401k'!N914,'Retirement Calculator'!A:A,0),0),0)</f>
        <v>6404.7404596389215</v>
      </c>
      <c r="K914" s="455">
        <f t="shared" ca="1" si="79"/>
        <v>79668.997956796928</v>
      </c>
      <c r="L914" s="455">
        <f t="shared" ca="1" si="80"/>
        <v>19200228.507588059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19200228.507588059</v>
      </c>
      <c r="J915" s="455">
        <f t="array" ref="J915">IFERROR(INDEX('Retirement Calculator'!J:J,MATCH('Isaac 401k'!N915,'Retirement Calculator'!A:A,0),0),0)</f>
        <v>6404.7404596389215</v>
      </c>
      <c r="K915" s="455">
        <f t="shared" ca="1" si="79"/>
        <v>79974.265696368413</v>
      </c>
      <c r="L915" s="455">
        <f t="shared" ca="1" si="80"/>
        <v>19273798.032824788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19273798.032824788</v>
      </c>
      <c r="J916" s="455">
        <f t="array" ref="J916">IFERROR(INDEX('Retirement Calculator'!J:J,MATCH('Isaac 401k'!N916,'Retirement Calculator'!A:A,0),0),0)</f>
        <v>6404.7404596389215</v>
      </c>
      <c r="K916" s="455">
        <f t="shared" ca="1" si="79"/>
        <v>80280.805384854786</v>
      </c>
      <c r="L916" s="455">
        <f t="shared" ca="1" si="80"/>
        <v>19347674.097750004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19347674.097750004</v>
      </c>
      <c r="J917" s="455">
        <f t="array" ref="J917">IFERROR(INDEX('Retirement Calculator'!J:J,MATCH('Isaac 401k'!N917,'Retirement Calculator'!A:A,0),0),0)</f>
        <v>6404.7404596389215</v>
      </c>
      <c r="K917" s="455">
        <f t="shared" ca="1" si="79"/>
        <v>80588.622322043186</v>
      </c>
      <c r="L917" s="455">
        <f t="shared" ca="1" si="80"/>
        <v>19421857.979612406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19421857.979612406</v>
      </c>
      <c r="J918" s="455">
        <f t="array" ref="J918">IFERROR(INDEX('Retirement Calculator'!J:J,MATCH('Isaac 401k'!N918,'Retirement Calculator'!A:A,0),0),0)</f>
        <v>6404.7404596389215</v>
      </c>
      <c r="K918" s="455">
        <f t="shared" ca="1" si="79"/>
        <v>80897.721829803195</v>
      </c>
      <c r="L918" s="455">
        <f t="shared" ca="1" si="80"/>
        <v>19496350.960982569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19496350.960982569</v>
      </c>
      <c r="J919" s="455">
        <f t="array" ref="J919">IFERROR(INDEX('Retirement Calculator'!J:J,MATCH('Isaac 401k'!N919,'Retirement Calculator'!A:A,0),0),0)</f>
        <v>6404.7404596389215</v>
      </c>
      <c r="K919" s="455">
        <f t="shared" ca="1" si="79"/>
        <v>81208.109252178867</v>
      </c>
      <c r="L919" s="455">
        <f t="shared" ca="1" si="80"/>
        <v>19571154.329775106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19571154.329775106</v>
      </c>
      <c r="J920" s="455">
        <f t="array" ref="J920">IFERROR(INDEX('Retirement Calculator'!J:J,MATCH('Isaac 401k'!N920,'Retirement Calculator'!A:A,0),0),0)</f>
        <v>6404.7404596389215</v>
      </c>
      <c r="K920" s="455">
        <f t="shared" ca="1" si="79"/>
        <v>81519.789955481116</v>
      </c>
      <c r="L920" s="455">
        <f t="shared" ca="1" si="80"/>
        <v>19646269.379270948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19646269.379270948</v>
      </c>
      <c r="J921" s="455">
        <f t="array" ref="J921">IFERROR(INDEX('Retirement Calculator'!J:J,MATCH('Isaac 401k'!N921,'Retirement Calculator'!A:A,0),0),0)</f>
        <v>6404.7404596389215</v>
      </c>
      <c r="K921" s="455">
        <f t="shared" ca="1" si="79"/>
        <v>81832.769328380455</v>
      </c>
      <c r="L921" s="455">
        <f t="shared" ca="1" si="80"/>
        <v>19721697.408139691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19721697.408139691</v>
      </c>
      <c r="J922" s="455">
        <f t="array" ref="J922">IFERROR(INDEX('Retirement Calculator'!J:J,MATCH('Isaac 401k'!N922,'Retirement Calculator'!A:A,0),0),0)</f>
        <v>6404.7404596389215</v>
      </c>
      <c r="K922" s="455">
        <f t="shared" ca="1" si="79"/>
        <v>82147.052782000217</v>
      </c>
      <c r="L922" s="455">
        <f t="shared" ca="1" si="80"/>
        <v>19797439.72046205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19797439.72046205</v>
      </c>
      <c r="J923" s="455">
        <f t="array" ref="J923">IFERROR(INDEX('Retirement Calculator'!J:J,MATCH('Isaac 401k'!N923,'Retirement Calculator'!A:A,0),0),0)</f>
        <v>6404.7404596389215</v>
      </c>
      <c r="K923" s="455">
        <f t="shared" ca="1" si="79"/>
        <v>82462.645750010037</v>
      </c>
      <c r="L923" s="455">
        <f t="shared" ca="1" si="80"/>
        <v>19873497.625752419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19873497.625752419</v>
      </c>
      <c r="J924" s="455">
        <f t="array" ref="J924">IFERROR(INDEX('Retirement Calculator'!J:J,MATCH('Isaac 401k'!N924,'Retirement Calculator'!A:A,0),0),0)</f>
        <v>6404.7404596389215</v>
      </c>
      <c r="K924" s="455">
        <f t="shared" ca="1" si="79"/>
        <v>82779.553688719912</v>
      </c>
      <c r="L924" s="455">
        <f t="shared" ca="1" si="80"/>
        <v>19949872.4389815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19949872.4389815</v>
      </c>
      <c r="J925" s="455">
        <f t="array" ref="J925">IFERROR(INDEX('Retirement Calculator'!J:J,MATCH('Isaac 401k'!N925,'Retirement Calculator'!A:A,0),0),0)</f>
        <v>6404.7404596389215</v>
      </c>
      <c r="K925" s="455">
        <f t="shared" ca="1" si="79"/>
        <v>83097.782077174415</v>
      </c>
      <c r="L925" s="455">
        <f t="shared" ca="1" si="80"/>
        <v>20026565.480599035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20026565.480599035</v>
      </c>
      <c r="J926" s="455">
        <f t="array" ref="J926">IFERROR(INDEX('Retirement Calculator'!J:J,MATCH('Isaac 401k'!N926,'Retirement Calculator'!A:A,0),0),0)</f>
        <v>6404.7404596389215</v>
      </c>
      <c r="K926" s="455">
        <f t="shared" ca="1" si="79"/>
        <v>83417.336417247483</v>
      </c>
      <c r="L926" s="455">
        <f t="shared" ca="1" si="80"/>
        <v>20103578.076556642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20103578.076556642</v>
      </c>
      <c r="J927" s="455">
        <f t="array" ref="J927">IFERROR(INDEX('Retirement Calculator'!J:J,MATCH('Isaac 401k'!N927,'Retirement Calculator'!A:A,0),0),0)</f>
        <v>6404.7404596389215</v>
      </c>
      <c r="K927" s="455">
        <f t="shared" ca="1" si="79"/>
        <v>83738.222233737513</v>
      </c>
      <c r="L927" s="455">
        <f t="shared" ca="1" si="80"/>
        <v>20180911.558330741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20180911.558330741</v>
      </c>
      <c r="J928" s="455">
        <f t="array" ref="J928">IFERROR(INDEX('Retirement Calculator'!J:J,MATCH('Isaac 401k'!N928,'Retirement Calculator'!A:A,0),0),0)</f>
        <v>6404.7404596389215</v>
      </c>
      <c r="K928" s="455">
        <f t="shared" ca="1" si="79"/>
        <v>84060.445074462914</v>
      </c>
      <c r="L928" s="455">
        <f t="shared" ca="1" si="80"/>
        <v>20258567.262945563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20258567.262945563</v>
      </c>
      <c r="J929" s="455">
        <f t="array" ref="J929">IFERROR(INDEX('Retirement Calculator'!J:J,MATCH('Isaac 401k'!N929,'Retirement Calculator'!A:A,0),0),0)</f>
        <v>6404.7404596389215</v>
      </c>
      <c r="K929" s="455">
        <f t="shared" ca="1" si="79"/>
        <v>84384.010510358014</v>
      </c>
      <c r="L929" s="455">
        <f t="shared" ca="1" si="80"/>
        <v>20336546.532996282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20336546.532996282</v>
      </c>
      <c r="J930" s="455">
        <f t="array" ref="J930">IFERROR(INDEX('Retirement Calculator'!J:J,MATCH('Isaac 401k'!N930,'Retirement Calculator'!A:A,0),0),0)</f>
        <v>6404.7404596389215</v>
      </c>
      <c r="K930" s="455">
        <f t="shared" ca="1" si="79"/>
        <v>84708.924135569338</v>
      </c>
      <c r="L930" s="455">
        <f t="shared" ca="1" si="80"/>
        <v>20414850.716672212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20414850.716672212</v>
      </c>
      <c r="J931" s="455">
        <f t="array" ref="J931">IFERROR(INDEX('Retirement Calculator'!J:J,MATCH('Isaac 401k'!N931,'Retirement Calculator'!A:A,0),0),0)</f>
        <v>6404.7404596389215</v>
      </c>
      <c r="K931" s="455">
        <f t="shared" ca="1" si="79"/>
        <v>85035.191567552378</v>
      </c>
      <c r="L931" s="455">
        <f t="shared" ca="1" si="80"/>
        <v>20493481.167780124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20493481.167780124</v>
      </c>
      <c r="J932" s="455">
        <f t="array" ref="J932">IFERROR(INDEX('Retirement Calculator'!J:J,MATCH('Isaac 401k'!N932,'Retirement Calculator'!A:A,0),0),0)</f>
        <v>6404.7404596389215</v>
      </c>
      <c r="K932" s="455">
        <f t="shared" ca="1" si="79"/>
        <v>85362.818447168684</v>
      </c>
      <c r="L932" s="455">
        <f t="shared" ca="1" si="80"/>
        <v>20572439.245767653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20572439.245767653</v>
      </c>
      <c r="J933" s="455">
        <f t="array" ref="J933">IFERROR(INDEX('Retirement Calculator'!J:J,MATCH('Isaac 401k'!N933,'Retirement Calculator'!A:A,0),0),0)</f>
        <v>6404.7404596389215</v>
      </c>
      <c r="K933" s="455">
        <f t="shared" ca="1" si="79"/>
        <v>85691.810438783388</v>
      </c>
      <c r="L933" s="455">
        <f t="shared" ca="1" si="80"/>
        <v>20651726.315746795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20651726.315746795</v>
      </c>
      <c r="J934" s="455">
        <f t="array" ref="J934">IFERROR(INDEX('Retirement Calculator'!J:J,MATCH('Isaac 401k'!N934,'Retirement Calculator'!A:A,0),0),0)</f>
        <v>6404.7404596389215</v>
      </c>
      <c r="K934" s="455">
        <f t="shared" ca="1" si="79"/>
        <v>86022.173230363143</v>
      </c>
      <c r="L934" s="455">
        <f t="shared" ca="1" si="80"/>
        <v>20731343.748517521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20731343.748517521</v>
      </c>
      <c r="J935" s="455">
        <f t="array" ref="J935">IFERROR(INDEX('Retirement Calculator'!J:J,MATCH('Isaac 401k'!N935,'Retirement Calculator'!A:A,0),0),0)</f>
        <v>6404.7404596389215</v>
      </c>
      <c r="K935" s="455">
        <f t="shared" ca="1" si="79"/>
        <v>86353.912533574505</v>
      </c>
      <c r="L935" s="455">
        <f t="shared" ca="1" si="80"/>
        <v>20811292.920591455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20811292.920591455</v>
      </c>
      <c r="J936" s="455">
        <f t="array" ref="J936">IFERROR(INDEX('Retirement Calculator'!J:J,MATCH('Isaac 401k'!N936,'Retirement Calculator'!A:A,0),0),0)</f>
        <v>6404.7404596389215</v>
      </c>
      <c r="K936" s="455">
        <f t="shared" ca="1" si="79"/>
        <v>86687.034083882565</v>
      </c>
      <c r="L936" s="455">
        <f t="shared" ca="1" si="80"/>
        <v>20891575.2142157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20891575.2142157</v>
      </c>
      <c r="J937" s="455">
        <f t="array" ref="J937">IFERROR(INDEX('Retirement Calculator'!J:J,MATCH('Isaac 401k'!N937,'Retirement Calculator'!A:A,0),0),0)</f>
        <v>6404.7404596389215</v>
      </c>
      <c r="K937" s="455">
        <f t="shared" ca="1" si="79"/>
        <v>87021.543640650256</v>
      </c>
      <c r="L937" s="455">
        <f t="shared" ca="1" si="80"/>
        <v>20972192.017396711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20972192.017396711</v>
      </c>
      <c r="J938" s="455">
        <f t="array" ref="J938">IFERROR(INDEX('Retirement Calculator'!J:J,MATCH('Isaac 401k'!N938,'Retirement Calculator'!A:A,0),0),0)</f>
        <v>6404.7404596389215</v>
      </c>
      <c r="K938" s="455">
        <f t="shared" ca="1" si="79"/>
        <v>87357.446987237796</v>
      </c>
      <c r="L938" s="455">
        <f t="shared" ca="1" si="80"/>
        <v>21053144.723924309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21053144.723924309</v>
      </c>
      <c r="J939" s="455">
        <f t="array" ref="J939">IFERROR(INDEX('Retirement Calculator'!J:J,MATCH('Isaac 401k'!N939,'Retirement Calculator'!A:A,0),0),0)</f>
        <v>6404.7404596389215</v>
      </c>
      <c r="K939" s="455">
        <f t="shared" ca="1" si="79"/>
        <v>87694.749931102793</v>
      </c>
      <c r="L939" s="455">
        <f t="shared" ca="1" si="80"/>
        <v>21134434.733395774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21134434.733395774</v>
      </c>
      <c r="J940" s="455">
        <f t="array" ref="J940">IFERROR(INDEX('Retirement Calculator'!J:J,MATCH('Isaac 401k'!N940,'Retirement Calculator'!A:A,0),0),0)</f>
        <v>6404.7404596389215</v>
      </c>
      <c r="K940" s="455">
        <f t="shared" ca="1" si="79"/>
        <v>88033.458303900552</v>
      </c>
      <c r="L940" s="455">
        <f t="shared" ca="1" si="80"/>
        <v>21216063.451240037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21216063.451240037</v>
      </c>
      <c r="J941" s="455">
        <f t="array" ref="J941">IFERROR(INDEX('Retirement Calculator'!J:J,MATCH('Isaac 401k'!N941,'Retirement Calculator'!A:A,0),0),0)</f>
        <v>6404.7404596389215</v>
      </c>
      <c r="K941" s="455">
        <f t="shared" ca="1" si="79"/>
        <v>88373.57796158499</v>
      </c>
      <c r="L941" s="455">
        <f t="shared" ca="1" si="80"/>
        <v>21298032.288741983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21298032.288741983</v>
      </c>
      <c r="J942" s="455">
        <f t="array" ref="J942">IFERROR(INDEX('Retirement Calculator'!J:J,MATCH('Isaac 401k'!N942,'Retirement Calculator'!A:A,0),0),0)</f>
        <v>6404.7404596389215</v>
      </c>
      <c r="K942" s="455">
        <f t="shared" ca="1" si="79"/>
        <v>88715.114784509758</v>
      </c>
      <c r="L942" s="455">
        <f t="shared" ca="1" si="80"/>
        <v>21380342.663066853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21380342.663066853</v>
      </c>
      <c r="J943" s="455">
        <f t="array" ref="J943">IFERROR(INDEX('Retirement Calculator'!J:J,MATCH('Isaac 401k'!N943,'Retirement Calculator'!A:A,0),0),0)</f>
        <v>6404.7404596389215</v>
      </c>
      <c r="K943" s="455">
        <f t="shared" ca="1" si="79"/>
        <v>89058.07467753005</v>
      </c>
      <c r="L943" s="455">
        <f t="shared" ca="1" si="80"/>
        <v>21462995.997284744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21462995.997284744</v>
      </c>
      <c r="J944" s="455">
        <f t="array" ref="J944">IFERROR(INDEX('Retirement Calculator'!J:J,MATCH('Isaac 401k'!N944,'Retirement Calculator'!A:A,0),0),0)</f>
        <v>6404.7404596389215</v>
      </c>
      <c r="K944" s="455">
        <f t="shared" ca="1" si="79"/>
        <v>89402.463570104606</v>
      </c>
      <c r="L944" s="455">
        <f t="shared" ca="1" si="80"/>
        <v>21545993.720395207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21545993.720395207</v>
      </c>
      <c r="J945" s="455">
        <f t="array" ref="J945">IFERROR(INDEX('Retirement Calculator'!J:J,MATCH('Isaac 401k'!N945,'Retirement Calculator'!A:A,0),0),0)</f>
        <v>6404.7404596389215</v>
      </c>
      <c r="K945" s="455">
        <f t="shared" ca="1" si="79"/>
        <v>89748.287416398205</v>
      </c>
      <c r="L945" s="455">
        <f t="shared" ca="1" si="80"/>
        <v>21629337.267351966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21629337.267351966</v>
      </c>
      <c r="J946" s="455">
        <f t="array" ref="J946">IFERROR(INDEX('Retirement Calculator'!J:J,MATCH('Isaac 401k'!N946,'Retirement Calculator'!A:A,0),0),0)</f>
        <v>6404.7404596389215</v>
      </c>
      <c r="K946" s="455">
        <f t="shared" ca="1" si="79"/>
        <v>90095.552195384691</v>
      </c>
      <c r="L946" s="455">
        <f t="shared" ca="1" si="80"/>
        <v>21713028.079087712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21713028.079087712</v>
      </c>
      <c r="J947" s="455">
        <f t="array" ref="J947">IFERROR(INDEX('Retirement Calculator'!J:J,MATCH('Isaac 401k'!N947,'Retirement Calculator'!A:A,0),0),0)</f>
        <v>6404.7404596389215</v>
      </c>
      <c r="K947" s="455">
        <f t="shared" ca="1" si="79"/>
        <v>90444.263910950307</v>
      </c>
      <c r="L947" s="455">
        <f t="shared" ca="1" si="80"/>
        <v>21797067.602539022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21797067.602539022</v>
      </c>
      <c r="J948" s="455">
        <f t="array" ref="J948">IFERROR(INDEX('Retirement Calculator'!J:J,MATCH('Isaac 401k'!N948,'Retirement Calculator'!A:A,0),0),0)</f>
        <v>6404.7404596389215</v>
      </c>
      <c r="K948" s="455">
        <f t="shared" ca="1" si="79"/>
        <v>90794.428591997421</v>
      </c>
      <c r="L948" s="455">
        <f t="shared" ca="1" si="80"/>
        <v>21881457.290671378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21881457.290671378</v>
      </c>
      <c r="J949" s="455">
        <f t="array" ref="J949">IFERROR(INDEX('Retirement Calculator'!J:J,MATCH('Isaac 401k'!N949,'Retirement Calculator'!A:A,0),0),0)</f>
        <v>6404.7404596389215</v>
      </c>
      <c r="K949" s="455">
        <f t="shared" ca="1" si="79"/>
        <v>91146.052292548906</v>
      </c>
      <c r="L949" s="455">
        <f t="shared" ca="1" si="80"/>
        <v>21966198.602504287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21966198.602504287</v>
      </c>
      <c r="J950" s="455">
        <f t="array" ref="J950">IFERROR(INDEX('Retirement Calculator'!J:J,MATCH('Isaac 401k'!N950,'Retirement Calculator'!A:A,0),0),0)</f>
        <v>6404.7404596389215</v>
      </c>
      <c r="K950" s="455">
        <f t="shared" ca="1" si="79"/>
        <v>91499.141091852696</v>
      </c>
      <c r="L950" s="455">
        <f t="shared" ca="1" si="80"/>
        <v>22051293.003136501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22051293.003136501</v>
      </c>
      <c r="J951" s="455">
        <f t="array" ref="J951">IFERROR(INDEX('Retirement Calculator'!J:J,MATCH('Isaac 401k'!N951,'Retirement Calculator'!A:A,0),0),0)</f>
        <v>6404.7404596389215</v>
      </c>
      <c r="K951" s="455">
        <f t="shared" ca="1" si="79"/>
        <v>91853.701094486925</v>
      </c>
      <c r="L951" s="455">
        <f t="shared" ca="1" si="80"/>
        <v>22136741.963771347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22136741.963771347</v>
      </c>
      <c r="J952" s="455">
        <f t="array" ref="J952">IFERROR(INDEX('Retirement Calculator'!J:J,MATCH('Isaac 401k'!N952,'Retirement Calculator'!A:A,0),0),0)</f>
        <v>6404.7404596389215</v>
      </c>
      <c r="K952" s="455">
        <f t="shared" ca="1" si="79"/>
        <v>92209.738430465441</v>
      </c>
      <c r="L952" s="455">
        <f t="shared" ca="1" si="80"/>
        <v>22222546.961742174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22222546.961742174</v>
      </c>
      <c r="J953" s="455">
        <f t="array" ref="J953">IFERROR(INDEX('Retirement Calculator'!J:J,MATCH('Isaac 401k'!N953,'Retirement Calculator'!A:A,0),0),0)</f>
        <v>6404.7404596389215</v>
      </c>
      <c r="K953" s="455">
        <f t="shared" ca="1" si="79"/>
        <v>92567.259255343888</v>
      </c>
      <c r="L953" s="455">
        <f t="shared" ca="1" si="80"/>
        <v>22308709.480537876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22308709.480537876</v>
      </c>
      <c r="J954" s="455">
        <f t="array" ref="J954">IFERROR(INDEX('Retirement Calculator'!J:J,MATCH('Isaac 401k'!N954,'Retirement Calculator'!A:A,0),0),0)</f>
        <v>6404.7404596389215</v>
      </c>
      <c r="K954" s="455">
        <f t="shared" ca="1" si="79"/>
        <v>92926.269750325984</v>
      </c>
      <c r="L954" s="455">
        <f t="shared" ca="1" si="80"/>
        <v>22395231.009828564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22395231.009828564</v>
      </c>
      <c r="J955" s="455">
        <f t="array" ref="J955">IFERROR(INDEX('Retirement Calculator'!J:J,MATCH('Isaac 401k'!N955,'Retirement Calculator'!A:A,0),0),0)</f>
        <v>6404.7404596389215</v>
      </c>
      <c r="K955" s="455">
        <f t="shared" ca="1" si="79"/>
        <v>93286.776122370517</v>
      </c>
      <c r="L955" s="455">
        <f t="shared" ca="1" si="80"/>
        <v>22482113.045491293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22482113.045491293</v>
      </c>
      <c r="J956" s="455">
        <f t="array" ref="J956">IFERROR(INDEX('Retirement Calculator'!J:J,MATCH('Isaac 401k'!N956,'Retirement Calculator'!A:A,0),0),0)</f>
        <v>6404.7404596389215</v>
      </c>
      <c r="K956" s="455">
        <f t="shared" ca="1" si="79"/>
        <v>93648.784604298562</v>
      </c>
      <c r="L956" s="455">
        <f t="shared" ca="1" si="80"/>
        <v>22569357.089635953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22569357.089635953</v>
      </c>
      <c r="J957" s="455">
        <f t="array" ref="J957">IFERROR(INDEX('Retirement Calculator'!J:J,MATCH('Isaac 401k'!N957,'Retirement Calculator'!A:A,0),0),0)</f>
        <v>6404.7404596389215</v>
      </c>
      <c r="K957" s="455">
        <f t="shared" ca="1" si="79"/>
        <v>94012.301454901302</v>
      </c>
      <c r="L957" s="455">
        <f t="shared" ca="1" si="80"/>
        <v>22656964.650631215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22656964.650631215</v>
      </c>
      <c r="J958" s="455">
        <f t="array" ref="J958">IFERROR(INDEX('Retirement Calculator'!J:J,MATCH('Isaac 401k'!N958,'Retirement Calculator'!A:A,0),0),0)</f>
        <v>6404.7404596389215</v>
      </c>
      <c r="K958" s="455">
        <f t="shared" ca="1" si="79"/>
        <v>94377.332959048232</v>
      </c>
      <c r="L958" s="455">
        <f t="shared" ca="1" si="80"/>
        <v>22744937.243130624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22744937.243130624</v>
      </c>
      <c r="J959" s="455">
        <f t="array" ref="J959">IFERROR(INDEX('Retirement Calculator'!J:J,MATCH('Isaac 401k'!N959,'Retirement Calculator'!A:A,0),0),0)</f>
        <v>6404.7404596389215</v>
      </c>
      <c r="K959" s="455">
        <f t="shared" ca="1" si="79"/>
        <v>94743.885427795773</v>
      </c>
      <c r="L959" s="455">
        <f t="shared" ca="1" si="80"/>
        <v>22833276.38809878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22833276.38809878</v>
      </c>
      <c r="J960" s="455">
        <f t="array" ref="J960">IFERROR(INDEX('Retirement Calculator'!J:J,MATCH('Isaac 401k'!N960,'Retirement Calculator'!A:A,0),0),0)</f>
        <v>6404.7404596389215</v>
      </c>
      <c r="K960" s="455">
        <f t="shared" ca="1" si="79"/>
        <v>95111.965198496415</v>
      </c>
      <c r="L960" s="455">
        <f t="shared" ca="1" si="80"/>
        <v>22921983.612837639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22921983.612837639</v>
      </c>
      <c r="J961" s="455">
        <f t="array" ref="J961">IFERROR(INDEX('Retirement Calculator'!J:J,MATCH('Isaac 401k'!N961,'Retirement Calculator'!A:A,0),0),0)</f>
        <v>6404.7404596389215</v>
      </c>
      <c r="K961" s="455">
        <f t="shared" ca="1" si="79"/>
        <v>95481.578634908336</v>
      </c>
      <c r="L961" s="455">
        <f t="shared" ca="1" si="80"/>
        <v>23011060.451012906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23011060.451012906</v>
      </c>
      <c r="J962" s="455">
        <f t="array" ref="J962">IFERROR(INDEX('Retirement Calculator'!J:J,MATCH('Isaac 401k'!N962,'Retirement Calculator'!A:A,0),0),0)</f>
        <v>6404.7404596389215</v>
      </c>
      <c r="K962" s="455">
        <f t="shared" ca="1" si="79"/>
        <v>95852.73212730528</v>
      </c>
      <c r="L962" s="455">
        <f t="shared" ca="1" si="80"/>
        <v>23100508.442680571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23100508.442680571</v>
      </c>
      <c r="J963" s="455">
        <f t="array" ref="J963">IFERROR(INDEX('Retirement Calculator'!J:J,MATCH('Isaac 401k'!N963,'Retirement Calculator'!A:A,0),0),0)</f>
        <v>6404.7404596389215</v>
      </c>
      <c r="K963" s="455">
        <f t="shared" ca="1" si="79"/>
        <v>96225.432092587216</v>
      </c>
      <c r="L963" s="455">
        <f t="shared" ca="1" si="80"/>
        <v>23190329.13431352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23190329.13431352</v>
      </c>
      <c r="J964" s="455">
        <f t="array" ref="J964">IFERROR(INDEX('Retirement Calculator'!J:J,MATCH('Isaac 401k'!N964,'Retirement Calculator'!A:A,0),0),0)</f>
        <v>6404.7404596389215</v>
      </c>
      <c r="K964" s="455">
        <f t="shared" ca="1" si="79"/>
        <v>96599.684974391173</v>
      </c>
      <c r="L964" s="455">
        <f t="shared" ca="1" si="80"/>
        <v>23280524.078828271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23280524.078828271</v>
      </c>
      <c r="J965" s="455">
        <f t="array" ref="J965">IFERROR(INDEX('Retirement Calculator'!J:J,MATCH('Isaac 401k'!N965,'Retirement Calculator'!A:A,0),0),0)</f>
        <v>6404.7404596389215</v>
      </c>
      <c r="K965" s="455">
        <f t="shared" ca="1" si="79"/>
        <v>96975.497243202626</v>
      </c>
      <c r="L965" s="455">
        <f t="shared" ca="1" si="80"/>
        <v>23371094.835611835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23371094.835611835</v>
      </c>
      <c r="J966" s="455">
        <f t="array" ref="J966">IFERROR(INDEX('Retirement Calculator'!J:J,MATCH('Isaac 401k'!N966,'Retirement Calculator'!A:A,0),0),0)</f>
        <v>6404.7404596389215</v>
      </c>
      <c r="K966" s="455">
        <f t="shared" ca="1" si="79"/>
        <v>97352.875396467483</v>
      </c>
      <c r="L966" s="455">
        <f t="shared" ca="1" si="80"/>
        <v>23462042.970548663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23462042.970548663</v>
      </c>
      <c r="J967" s="455">
        <f t="array" ref="J967">IFERROR(INDEX('Retirement Calculator'!J:J,MATCH('Isaac 401k'!N967,'Retirement Calculator'!A:A,0),0),0)</f>
        <v>6404.7404596389215</v>
      </c>
      <c r="K967" s="455">
        <f t="shared" ca="1" si="79"/>
        <v>97731.82595870427</v>
      </c>
      <c r="L967" s="455">
        <f t="shared" ca="1" si="80"/>
        <v>23553370.056047726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23553370.056047726</v>
      </c>
      <c r="J968" s="455">
        <f t="array" ref="J968">IFERROR(INDEX('Retirement Calculator'!J:J,MATCH('Isaac 401k'!N968,'Retirement Calculator'!A:A,0),0),0)</f>
        <v>6404.7404596389215</v>
      </c>
      <c r="K968" s="455">
        <f t="shared" ca="1" si="79"/>
        <v>98112.355481617022</v>
      </c>
      <c r="L968" s="455">
        <f t="shared" ca="1" si="80"/>
        <v>23645077.671069704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23645077.671069704</v>
      </c>
      <c r="J969" s="455">
        <f t="array" ref="J969">IFERROR(INDEX('Retirement Calculator'!J:J,MATCH('Isaac 401k'!N969,'Retirement Calculator'!A:A,0),0),0)</f>
        <v>6404.7404596389215</v>
      </c>
      <c r="K969" s="455">
        <f t="shared" ca="1" si="79"/>
        <v>98494.470544208598</v>
      </c>
      <c r="L969" s="455">
        <f t="shared" ca="1" si="80"/>
        <v>23737167.401154272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23737167.401154272</v>
      </c>
      <c r="J970" s="455">
        <f t="array" ref="J970">IFERROR(INDEX('Retirement Calculator'!J:J,MATCH('Isaac 401k'!N970,'Retirement Calculator'!A:A,0),0),0)</f>
        <v>6404.7404596389215</v>
      </c>
      <c r="K970" s="455">
        <f t="shared" ca="1" si="79"/>
        <v>98878.177752894306</v>
      </c>
      <c r="L970" s="455">
        <f t="shared" ca="1" si="80"/>
        <v>23829640.838447526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23829640.838447526</v>
      </c>
      <c r="J971" s="455">
        <f t="array" ref="J971">IFERROR(INDEX('Retirement Calculator'!J:J,MATCH('Isaac 401k'!N971,'Retirement Calculator'!A:A,0),0),0)</f>
        <v>6404.7404596389215</v>
      </c>
      <c r="K971" s="455">
        <f t="shared" ca="1" si="79"/>
        <v>99263.48374161619</v>
      </c>
      <c r="L971" s="455">
        <f t="shared" ca="1" si="80"/>
        <v>23922499.581729501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23922499.581729501</v>
      </c>
      <c r="J972" s="455">
        <f t="array" ref="J972">IFERROR(INDEX('Retirement Calculator'!J:J,MATCH('Isaac 401k'!N972,'Retirement Calculator'!A:A,0),0),0)</f>
        <v>6404.7404596389215</v>
      </c>
      <c r="K972" s="455">
        <f t="shared" ca="1" si="79"/>
        <v>99650.39517195776</v>
      </c>
      <c r="L972" s="455">
        <f t="shared" ca="1" si="80"/>
        <v>24015745.236441821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24015745.236441821</v>
      </c>
      <c r="J973" s="455">
        <f t="array" ref="J973">IFERROR(INDEX('Retirement Calculator'!J:J,MATCH('Isaac 401k'!N973,'Retirement Calculator'!A:A,0),0),0)</f>
        <v>6404.7404596389215</v>
      </c>
      <c r="K973" s="455">
        <f t="shared" ca="1" si="79"/>
        <v>100038.91873325908</v>
      </c>
      <c r="L973" s="455">
        <f t="shared" ca="1" si="80"/>
        <v>24109379.414715439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24109379.414715439</v>
      </c>
      <c r="J974" s="455">
        <f t="array" ref="J974">IFERROR(INDEX('Retirement Calculator'!J:J,MATCH('Isaac 401k'!N974,'Retirement Calculator'!A:A,0),0),0)</f>
        <v>6404.7404596389215</v>
      </c>
      <c r="K974" s="455">
        <f t="shared" ca="1" si="79"/>
        <v>100429.06114273249</v>
      </c>
      <c r="L974" s="455">
        <f t="shared" ca="1" si="80"/>
        <v>24203403.735398531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24203403.735398531</v>
      </c>
      <c r="J975" s="455">
        <f t="array" ref="J975">IFERROR(INDEX('Retirement Calculator'!J:J,MATCH('Isaac 401k'!N975,'Retirement Calculator'!A:A,0),0),0)</f>
        <v>6404.7404596389215</v>
      </c>
      <c r="K975" s="455">
        <f t="shared" ca="1" si="79"/>
        <v>100820.82914557871</v>
      </c>
      <c r="L975" s="455">
        <f t="shared" ca="1" si="80"/>
        <v>24297819.824084472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24297819.824084472</v>
      </c>
      <c r="J976" s="455">
        <f t="array" ref="J976">IFERROR(INDEX('Retirement Calculator'!J:J,MATCH('Isaac 401k'!N976,'Retirement Calculator'!A:A,0),0),0)</f>
        <v>6404.7404596389215</v>
      </c>
      <c r="K976" s="455">
        <f t="shared" ca="1" si="79"/>
        <v>101214.22951510346</v>
      </c>
      <c r="L976" s="455">
        <f t="shared" ca="1" si="80"/>
        <v>24392629.313139934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24392629.313139934</v>
      </c>
      <c r="J977" s="455">
        <f t="array" ref="J977">IFERROR(INDEX('Retirement Calculator'!J:J,MATCH('Isaac 401k'!N977,'Retirement Calculator'!A:A,0),0),0)</f>
        <v>6404.7404596389215</v>
      </c>
      <c r="K977" s="455">
        <f t="shared" ca="1" si="79"/>
        <v>101609.26905283456</v>
      </c>
      <c r="L977" s="455">
        <f t="shared" ca="1" si="80"/>
        <v>24487833.841733128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24487833.841733128</v>
      </c>
      <c r="J978" s="455">
        <f t="array" ref="J978">IFERROR(INDEX('Retirement Calculator'!J:J,MATCH('Isaac 401k'!N978,'Retirement Calculator'!A:A,0),0),0)</f>
        <v>6404.7404596389215</v>
      </c>
      <c r="K978" s="455">
        <f t="shared" ca="1" si="79"/>
        <v>102005.95458863954</v>
      </c>
      <c r="L978" s="455">
        <f t="shared" ca="1" si="80"/>
        <v>24583435.055862129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24583435.055862129</v>
      </c>
      <c r="J979" s="455">
        <f t="array" ref="J979">IFERROR(INDEX('Retirement Calculator'!J:J,MATCH('Isaac 401k'!N979,'Retirement Calculator'!A:A,0),0),0)</f>
        <v>6404.7404596389215</v>
      </c>
      <c r="K979" s="455">
        <f t="shared" ca="1" si="79"/>
        <v>102404.2929808437</v>
      </c>
      <c r="L979" s="455">
        <f t="shared" ca="1" si="80"/>
        <v>24679434.608383331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24679434.608383331</v>
      </c>
      <c r="J980" s="455">
        <f t="array" ref="J980">IFERROR(INDEX('Retirement Calculator'!J:J,MATCH('Isaac 401k'!N980,'Retirement Calculator'!A:A,0),0),0)</f>
        <v>6404.7404596389215</v>
      </c>
      <c r="K980" s="455">
        <f t="shared" ca="1" si="79"/>
        <v>102804.29111634872</v>
      </c>
      <c r="L980" s="455">
        <f t="shared" ca="1" si="80"/>
        <v>24775834.159040041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24775834.159040041</v>
      </c>
      <c r="J981" s="455">
        <f t="array" ref="J981">IFERROR(INDEX('Retirement Calculator'!J:J,MATCH('Isaac 401k'!N981,'Retirement Calculator'!A:A,0),0),0)</f>
        <v>6404.7404596389215</v>
      </c>
      <c r="K981" s="455">
        <f t="shared" ca="1" si="79"/>
        <v>103205.95591075167</v>
      </c>
      <c r="L981" s="455">
        <f t="shared" ca="1" si="80"/>
        <v>24872635.374491155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24872635.374491155</v>
      </c>
      <c r="J982" s="455">
        <f t="array" ref="J982">IFERROR(INDEX('Retirement Calculator'!J:J,MATCH('Isaac 401k'!N982,'Retirement Calculator'!A:A,0),0),0)</f>
        <v>6404.7404596389215</v>
      </c>
      <c r="K982" s="455">
        <f t="shared" ca="1" si="79"/>
        <v>103609.29430846465</v>
      </c>
      <c r="L982" s="455">
        <f t="shared" ca="1" si="80"/>
        <v>24969839.928339981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24969839.928339981</v>
      </c>
      <c r="J983" s="455">
        <f t="array" ref="J983">IFERROR(INDEX('Retirement Calculator'!J:J,MATCH('Isaac 401k'!N983,'Retirement Calculator'!A:A,0),0),0)</f>
        <v>6404.7404596389215</v>
      </c>
      <c r="K983" s="455">
        <f t="shared" ca="1" si="79"/>
        <v>104014.31328283476</v>
      </c>
      <c r="L983" s="455">
        <f t="shared" ca="1" si="80"/>
        <v>25067449.501163177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25067449.501163177</v>
      </c>
      <c r="J984" s="455">
        <f t="array" ref="J984">IFERROR(INDEX('Retirement Calculator'!J:J,MATCH('Isaac 401k'!N984,'Retirement Calculator'!A:A,0),0),0)</f>
        <v>6404.7404596389215</v>
      </c>
      <c r="K984" s="455">
        <f t="shared" ca="1" si="79"/>
        <v>104421.01983626474</v>
      </c>
      <c r="L984" s="455">
        <f t="shared" ca="1" si="80"/>
        <v>25165465.780539803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25165465.780539803</v>
      </c>
      <c r="J985" s="455">
        <f t="array" ref="J985">IFERROR(INDEX('Retirement Calculator'!J:J,MATCH('Isaac 401k'!N985,'Retirement Calculator'!A:A,0),0),0)</f>
        <v>6404.7404596389215</v>
      </c>
      <c r="K985" s="455">
        <f t="shared" ca="1" si="79"/>
        <v>104829.42100033401</v>
      </c>
      <c r="L985" s="455">
        <f t="shared" ca="1" si="80"/>
        <v>25263890.461080499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25263890.461080499</v>
      </c>
      <c r="J986" s="455">
        <f t="array" ref="J986">IFERROR(INDEX('Retirement Calculator'!J:J,MATCH('Isaac 401k'!N986,'Retirement Calculator'!A:A,0),0),0)</f>
        <v>6404.7404596389215</v>
      </c>
      <c r="K986" s="455">
        <f t="shared" ca="1" si="79"/>
        <v>105239.52383592025</v>
      </c>
      <c r="L986" s="455">
        <f t="shared" ca="1" si="80"/>
        <v>25362725.244456779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25362725.244456779</v>
      </c>
      <c r="J987" s="455">
        <f t="array" ref="J987">IFERROR(INDEX('Retirement Calculator'!J:J,MATCH('Isaac 401k'!N987,'Retirement Calculator'!A:A,0),0),0)</f>
        <v>6404.7404596389215</v>
      </c>
      <c r="K987" s="455">
        <f t="shared" ca="1" si="79"/>
        <v>105651.33543332141</v>
      </c>
      <c r="L987" s="455">
        <f t="shared" ca="1" si="80"/>
        <v>25461971.839430463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25461971.839430463</v>
      </c>
      <c r="J988" s="455">
        <f t="array" ref="J988">IFERROR(INDEX('Retirement Calculator'!J:J,MATCH('Isaac 401k'!N988,'Retirement Calculator'!A:A,0),0),0)</f>
        <v>6404.7404596389215</v>
      </c>
      <c r="K988" s="455">
        <f t="shared" ca="1" si="79"/>
        <v>106064.86291237843</v>
      </c>
      <c r="L988" s="455">
        <f t="shared" ca="1" si="80"/>
        <v>25561631.961883202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25561631.961883202</v>
      </c>
      <c r="J989" s="455">
        <f t="array" ref="J989">IFERROR(INDEX('Retirement Calculator'!J:J,MATCH('Isaac 401k'!N989,'Retirement Calculator'!A:A,0),0),0)</f>
        <v>6404.7404596389215</v>
      </c>
      <c r="K989" s="455">
        <f t="shared" ca="1" si="79"/>
        <v>106480.11342259818</v>
      </c>
      <c r="L989" s="455">
        <f t="shared" ca="1" si="80"/>
        <v>25661707.334846161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25661707.334846161</v>
      </c>
      <c r="J990" s="455">
        <f t="array" ref="J990">IFERROR(INDEX('Retirement Calculator'!J:J,MATCH('Isaac 401k'!N990,'Retirement Calculator'!A:A,0),0),0)</f>
        <v>6404.7404596389215</v>
      </c>
      <c r="K990" s="455">
        <f t="shared" ca="1" si="79"/>
        <v>106897.09414327717</v>
      </c>
      <c r="L990" s="455">
        <f t="shared" ca="1" si="80"/>
        <v>25762199.688529801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25762199.688529801</v>
      </c>
      <c r="J991" s="455">
        <f t="array" ref="J991">IFERROR(INDEX('Retirement Calculator'!J:J,MATCH('Isaac 401k'!N991,'Retirement Calculator'!A:A,0),0),0)</f>
        <v>6404.7404596389215</v>
      </c>
      <c r="K991" s="455">
        <f t="shared" ca="1" si="79"/>
        <v>107315.81228362567</v>
      </c>
      <c r="L991" s="455">
        <f t="shared" ca="1" si="80"/>
        <v>25863110.760353785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25863110.760353785</v>
      </c>
      <c r="J992" s="455">
        <f t="array" ref="J992">IFERROR(INDEX('Retirement Calculator'!J:J,MATCH('Isaac 401k'!N992,'Retirement Calculator'!A:A,0),0),0)</f>
        <v>6404.7404596389215</v>
      </c>
      <c r="K992" s="455">
        <f t="shared" ca="1" si="79"/>
        <v>107736.27508289227</v>
      </c>
      <c r="L992" s="455">
        <f t="shared" ca="1" si="80"/>
        <v>25964442.294977039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25964442.294977039</v>
      </c>
      <c r="J993" s="455">
        <f t="array" ref="J993">IFERROR(INDEX('Retirement Calculator'!J:J,MATCH('Isaac 401k'!N993,'Retirement Calculator'!A:A,0),0),0)</f>
        <v>6404.7404596389215</v>
      </c>
      <c r="K993" s="455">
        <f t="shared" ca="1" si="79"/>
        <v>108158.48981048916</v>
      </c>
      <c r="L993" s="455">
        <f t="shared" ca="1" si="80"/>
        <v>26066196.044327889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26066196.044327889</v>
      </c>
      <c r="J994" s="455">
        <f t="array" ref="J994">IFERROR(INDEX('Retirement Calculator'!J:J,MATCH('Isaac 401k'!N994,'Retirement Calculator'!A:A,0),0),0)</f>
        <v>6404.7404596389215</v>
      </c>
      <c r="K994" s="455">
        <f t="shared" ca="1" si="79"/>
        <v>108582.4637661177</v>
      </c>
      <c r="L994" s="455">
        <f t="shared" ca="1" si="80"/>
        <v>26168373.767634366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26168373.767634366</v>
      </c>
      <c r="J995" s="455">
        <f t="array" ref="J995">IFERROR(INDEX('Retirement Calculator'!J:J,MATCH('Isaac 401k'!N995,'Retirement Calculator'!A:A,0),0),0)</f>
        <v>6404.7404596389215</v>
      </c>
      <c r="K995" s="455">
        <f t="shared" ca="1" si="79"/>
        <v>109008.20427989469</v>
      </c>
      <c r="L995" s="455">
        <f t="shared" ca="1" si="80"/>
        <v>26270977.231454622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26270977.231454622</v>
      </c>
      <c r="J996" s="455">
        <f t="array" ref="J996">IFERROR(INDEX('Retirement Calculator'!J:J,MATCH('Isaac 401k'!N996,'Retirement Calculator'!A:A,0),0),0)</f>
        <v>6404.7404596389215</v>
      </c>
      <c r="K996" s="455">
        <f t="shared" ca="1" si="79"/>
        <v>109435.71871247908</v>
      </c>
      <c r="L996" s="455">
        <f t="shared" ca="1" si="80"/>
        <v>26374008.209707461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26374008.209707461</v>
      </c>
      <c r="J997" s="455">
        <f t="array" ref="J997">IFERROR(INDEX('Retirement Calculator'!J:J,MATCH('Isaac 401k'!N997,'Retirement Calculator'!A:A,0),0),0)</f>
        <v>6404.7404596389215</v>
      </c>
      <c r="K997" s="455">
        <f t="shared" ca="1" si="79"/>
        <v>109865.01445519926</v>
      </c>
      <c r="L997" s="455">
        <f t="shared" ca="1" si="80"/>
        <v>26477468.483703021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26477468.483703021</v>
      </c>
      <c r="J998" s="455">
        <f t="array" ref="J998">IFERROR(INDEX('Retirement Calculator'!J:J,MATCH('Isaac 401k'!N998,'Retirement Calculator'!A:A,0),0),0)</f>
        <v>6404.7404596389215</v>
      </c>
      <c r="K998" s="455">
        <f t="shared" ca="1" si="79"/>
        <v>110296.09893018076</v>
      </c>
      <c r="L998" s="455">
        <f t="shared" ca="1" si="80"/>
        <v>26581359.842173561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26581359.842173561</v>
      </c>
      <c r="J999" s="455">
        <f t="array" ref="J999">IFERROR(INDEX('Retirement Calculator'!J:J,MATCH('Isaac 401k'!N999,'Retirement Calculator'!A:A,0),0),0)</f>
        <v>6404.7404596389215</v>
      </c>
      <c r="K999" s="455">
        <f t="shared" ca="1" si="79"/>
        <v>110728.97959047467</v>
      </c>
      <c r="L999" s="455">
        <f t="shared" ca="1" si="80"/>
        <v>26685684.081304397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26685684.081304397</v>
      </c>
      <c r="J1000" s="455">
        <f t="array" ref="J1000">IFERROR(INDEX('Retirement Calculator'!J:J,MATCH('Isaac 401k'!N1000,'Retirement Calculator'!A:A,0),0),0)</f>
        <v>6404.7404596389215</v>
      </c>
      <c r="K1000" s="455">
        <f t="shared" ca="1" si="79"/>
        <v>111163.6639201865</v>
      </c>
      <c r="L1000" s="455">
        <f t="shared" ca="1" si="80"/>
        <v>26790443.004764944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26790443.004764944</v>
      </c>
      <c r="J1001" s="455">
        <f t="array" ref="J1001">IFERROR(INDEX('Retirement Calculator'!J:J,MATCH('Isaac 401k'!N1001,'Retirement Calculator'!A:A,0),0),0)</f>
        <v>6404.7404596389215</v>
      </c>
      <c r="K1001" s="455">
        <f t="shared" ca="1" si="79"/>
        <v>111600.15943460545</v>
      </c>
      <c r="L1001" s="455">
        <f t="shared" ca="1" si="80"/>
        <v>26895638.42373991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26895638.42373991</v>
      </c>
      <c r="J1002" s="455">
        <f t="array" ref="J1002">IFERROR(INDEX('Retirement Calculator'!J:J,MATCH('Isaac 401k'!N1002,'Retirement Calculator'!A:A,0),0),0)</f>
        <v>6404.7404596389215</v>
      </c>
      <c r="K1002" s="455">
        <f t="shared" ca="1" si="79"/>
        <v>112038.47368033444</v>
      </c>
      <c r="L1002" s="455">
        <f t="shared" ca="1" si="80"/>
        <v>27001272.156960607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27001272.156960607</v>
      </c>
      <c r="J1003" s="455">
        <f t="array" ref="J1003">IFERROR(INDEX('Retirement Calculator'!J:J,MATCH('Isaac 401k'!N1003,'Retirement Calculator'!A:A,0),0),0)</f>
        <v>6404.7404596389215</v>
      </c>
      <c r="K1003" s="455">
        <f t="shared" ca="1" si="79"/>
        <v>112478.6142354207</v>
      </c>
      <c r="L1003" s="455">
        <f t="shared" ca="1" si="80"/>
        <v>27107346.030736387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27107346.030736387</v>
      </c>
      <c r="J1004" s="455">
        <f t="array" ref="J1004">IFERROR(INDEX('Retirement Calculator'!J:J,MATCH('Isaac 401k'!N1004,'Retirement Calculator'!A:A,0),0),0)</f>
        <v>6404.7404596389215</v>
      </c>
      <c r="K1004" s="455">
        <f t="shared" ca="1" si="79"/>
        <v>112920.58870948646</v>
      </c>
      <c r="L1004" s="455">
        <f t="shared" ca="1" si="80"/>
        <v>27213861.878986232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27213861.878986232</v>
      </c>
      <c r="J1005" s="455">
        <f t="array" ref="J1005">IFERROR(INDEX('Retirement Calculator'!J:J,MATCH('Isaac 401k'!N1005,'Retirement Calculator'!A:A,0),0),0)</f>
        <v>6404.7404596389215</v>
      </c>
      <c r="K1005" s="455">
        <f t="shared" ca="1" si="79"/>
        <v>113364.4047438608</v>
      </c>
      <c r="L1005" s="455">
        <f t="shared" ca="1" si="80"/>
        <v>27320821.543270454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27320821.543270454</v>
      </c>
      <c r="J1006" s="455">
        <f t="array" ref="J1006">IFERROR(INDEX('Retirement Calculator'!J:J,MATCH('Isaac 401k'!N1006,'Retirement Calculator'!A:A,0),0),0)</f>
        <v>6404.7404596389215</v>
      </c>
      <c r="K1006" s="455">
        <f t="shared" ca="1" si="79"/>
        <v>113810.07001171172</v>
      </c>
      <c r="L1006" s="455">
        <f t="shared" ca="1" si="80"/>
        <v>27428226.872822527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27428226.872822527</v>
      </c>
      <c r="J1007" s="455">
        <f t="array" ref="J1007">IFERROR(INDEX('Retirement Calculator'!J:J,MATCH('Isaac 401k'!N1007,'Retirement Calculator'!A:A,0),0),0)</f>
        <v>6404.7404596389215</v>
      </c>
      <c r="K1007" s="455">
        <f t="shared" ca="1" si="79"/>
        <v>114257.59221817869</v>
      </c>
      <c r="L1007" s="455">
        <f t="shared" ca="1" si="80"/>
        <v>27536079.724581067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27536079.724581067</v>
      </c>
      <c r="J1008" s="455">
        <f t="array" ref="J1008">IFERROR(INDEX('Retirement Calculator'!J:J,MATCH('Isaac 401k'!N1008,'Retirement Calculator'!A:A,0),0),0)</f>
        <v>6404.7404596389215</v>
      </c>
      <c r="K1008" s="455">
        <f t="shared" ca="1" si="79"/>
        <v>114706.97910050594</v>
      </c>
      <c r="L1008" s="455">
        <f t="shared" ca="1" si="80"/>
        <v>27644381.963221934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27644381.963221934</v>
      </c>
      <c r="J1009" s="455">
        <f t="array" ref="J1009">IFERROR(INDEX('Retirement Calculator'!J:J,MATCH('Isaac 401k'!N1009,'Retirement Calculator'!A:A,0),0),0)</f>
        <v>6404.7404596389215</v>
      </c>
      <c r="K1009" s="455">
        <f t="shared" ca="1" si="79"/>
        <v>115158.23842817624</v>
      </c>
      <c r="L1009" s="455">
        <f t="shared" ca="1" si="80"/>
        <v>27753135.46119047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27753135.46119047</v>
      </c>
      <c r="J1010" s="455">
        <f t="array" ref="J1010">IFERROR(INDEX('Retirement Calculator'!J:J,MATCH('Isaac 401k'!N1010,'Retirement Calculator'!A:A,0),0),0)</f>
        <v>6404.7404596389215</v>
      </c>
      <c r="K1010" s="455">
        <f t="shared" ca="1" si="79"/>
        <v>115611.3780030451</v>
      </c>
      <c r="L1010" s="455">
        <f t="shared" ca="1" si="80"/>
        <v>27862342.098733876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27862342.098733876</v>
      </c>
      <c r="J1011" s="455">
        <f t="array" ref="J1011">IFERROR(INDEX('Retirement Calculator'!J:J,MATCH('Isaac 401k'!N1011,'Retirement Calculator'!A:A,0),0),0)</f>
        <v>6404.7404596389215</v>
      </c>
      <c r="K1011" s="455">
        <f t="shared" ca="1" si="79"/>
        <v>116066.40565947599</v>
      </c>
      <c r="L1011" s="455">
        <f t="shared" ca="1" si="80"/>
        <v>27972003.763933711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27972003.763933711</v>
      </c>
      <c r="J1012" s="455">
        <f t="array" ref="J1012">IFERROR(INDEX('Retirement Calculator'!J:J,MATCH('Isaac 401k'!N1012,'Retirement Calculator'!A:A,0),0),0)</f>
        <v>6404.7404596389215</v>
      </c>
      <c r="K1012" s="455">
        <f t="shared" ca="1" si="79"/>
        <v>116523.32926447529</v>
      </c>
      <c r="L1012" s="455">
        <f t="shared" ca="1" si="80"/>
        <v>28082122.352738548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28082122.352738548</v>
      </c>
      <c r="J1013" s="455">
        <f t="array" ref="J1013">IFERROR(INDEX('Retirement Calculator'!J:J,MATCH('Isaac 401k'!N1013,'Retirement Calculator'!A:A,0),0),0)</f>
        <v>6404.7404596389215</v>
      </c>
      <c r="K1013" s="455">
        <f t="shared" ca="1" si="79"/>
        <v>116982.15671782878</v>
      </c>
      <c r="L1013" s="455">
        <f t="shared" ca="1" si="80"/>
        <v>28192699.768996738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28192699.768996738</v>
      </c>
      <c r="J1014" s="455">
        <f t="array" ref="J1014">IFERROR(INDEX('Retirement Calculator'!J:J,MATCH('Isaac 401k'!N1014,'Retirement Calculator'!A:A,0),0),0)</f>
        <v>6404.7404596389215</v>
      </c>
      <c r="K1014" s="455">
        <f t="shared" ca="1" si="79"/>
        <v>117442.8959522379</v>
      </c>
      <c r="L1014" s="455">
        <f t="shared" ca="1" si="80"/>
        <v>28303737.924489338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28303737.924489338</v>
      </c>
      <c r="J1015" s="455">
        <f t="array" ref="J1015">IFERROR(INDEX('Retirement Calculator'!J:J,MATCH('Isaac 401k'!N1015,'Retirement Calculator'!A:A,0),0),0)</f>
        <v>6404.7404596389215</v>
      </c>
      <c r="K1015" s="455">
        <f t="shared" ca="1" si="79"/>
        <v>117905.55493345707</v>
      </c>
      <c r="L1015" s="455">
        <f t="shared" ca="1" si="80"/>
        <v>28415238.738963157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28415238.738963157</v>
      </c>
      <c r="J1016" s="455">
        <f t="array" ref="J1016">IFERROR(INDEX('Retirement Calculator'!J:J,MATCH('Isaac 401k'!N1016,'Retirement Calculator'!A:A,0),0),0)</f>
        <v>6404.7404596389215</v>
      </c>
      <c r="K1016" s="455">
        <f t="shared" ca="1" si="79"/>
        <v>118370.14166043134</v>
      </c>
      <c r="L1016" s="455">
        <f t="shared" ca="1" si="80"/>
        <v>28527204.140163947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28527204.140163947</v>
      </c>
      <c r="J1017" s="455">
        <f t="array" ref="J1017">IFERROR(INDEX('Retirement Calculator'!J:J,MATCH('Isaac 401k'!N1017,'Retirement Calculator'!A:A,0),0),0)</f>
        <v>6404.7404596389215</v>
      </c>
      <c r="K1017" s="455">
        <f t="shared" ca="1" si="79"/>
        <v>118836.6641654346</v>
      </c>
      <c r="L1017" s="455">
        <f t="shared" ca="1" si="80"/>
        <v>28639636.063869741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28639636.063869741</v>
      </c>
      <c r="J1018" s="455">
        <f t="array" ref="J1018">IFERROR(INDEX('Retirement Calculator'!J:J,MATCH('Isaac 401k'!N1018,'Retirement Calculator'!A:A,0),0),0)</f>
        <v>6404.7404596389215</v>
      </c>
      <c r="K1018" s="455">
        <f t="shared" ca="1" si="79"/>
        <v>119305.13051420877</v>
      </c>
      <c r="L1018" s="455">
        <f t="shared" ca="1" si="80"/>
        <v>28752536.453924309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28752536.453924309</v>
      </c>
      <c r="J1019" s="455">
        <f t="array" ref="J1019">IFERROR(INDEX('Retirement Calculator'!J:J,MATCH('Isaac 401k'!N1019,'Retirement Calculator'!A:A,0),0),0)</f>
        <v>6404.7404596389215</v>
      </c>
      <c r="K1019" s="455">
        <f t="shared" ca="1" si="79"/>
        <v>119775.54880610279</v>
      </c>
      <c r="L1019" s="455">
        <f t="shared" ca="1" si="80"/>
        <v>28865907.262270771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28865907.262270771</v>
      </c>
      <c r="J1020" s="455">
        <f t="array" ref="J1020">IFERROR(INDEX('Retirement Calculator'!J:J,MATCH('Isaac 401k'!N1020,'Retirement Calculator'!A:A,0),0),0)</f>
        <v>6404.7404596389215</v>
      </c>
      <c r="K1020" s="455">
        <f t="shared" ca="1" si="79"/>
        <v>120247.92717421307</v>
      </c>
      <c r="L1020" s="455">
        <f t="shared" ca="1" si="80"/>
        <v>28979750.448985346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28979750.448985346</v>
      </c>
      <c r="J1021" s="455">
        <f t="array" ref="J1021">IFERROR(INDEX('Retirement Calculator'!J:J,MATCH('Isaac 401k'!N1021,'Retirement Calculator'!A:A,0),0),0)</f>
        <v>6404.7404596389215</v>
      </c>
      <c r="K1021" s="455">
        <f t="shared" ca="1" si="79"/>
        <v>120722.27378552376</v>
      </c>
      <c r="L1021" s="455">
        <f t="shared" ca="1" si="80"/>
        <v>29094067.98231123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29094067.98231123</v>
      </c>
      <c r="J1022" s="455">
        <f t="array" ref="J1022">IFERROR(INDEX('Retirement Calculator'!J:J,MATCH('Isaac 401k'!N1022,'Retirement Calculator'!A:A,0),0),0)</f>
        <v>6404.7404596389215</v>
      </c>
      <c r="K1022" s="455">
        <f t="shared" ca="1" si="79"/>
        <v>121198.59684104829</v>
      </c>
      <c r="L1022" s="455">
        <f t="shared" ca="1" si="80"/>
        <v>29208861.838692639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29208861.838692639</v>
      </c>
      <c r="J1023" s="455">
        <f t="array" ref="J1023">IFERROR(INDEX('Retirement Calculator'!J:J,MATCH('Isaac 401k'!N1023,'Retirement Calculator'!A:A,0),0),0)</f>
        <v>6404.7404596389215</v>
      </c>
      <c r="K1023" s="455">
        <f t="shared" ca="1" si="79"/>
        <v>121676.90457597084</v>
      </c>
      <c r="L1023" s="455">
        <f t="shared" ca="1" si="80"/>
        <v>29324134.002808969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29324134.002808969</v>
      </c>
      <c r="J1024" s="455">
        <f t="array" ref="J1024">IFERROR(INDEX('Retirement Calculator'!J:J,MATCH('Isaac 401k'!N1024,'Retirement Calculator'!A:A,0),0),0)</f>
        <v>6404.7404596389215</v>
      </c>
      <c r="K1024" s="455">
        <f t="shared" ca="1" si="79"/>
        <v>122157.20525978885</v>
      </c>
      <c r="L1024" s="455">
        <f t="shared" ca="1" si="80"/>
        <v>29439886.467609119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29439886.467609119</v>
      </c>
      <c r="J1025" s="455">
        <f t="array" ref="J1025">IFERROR(INDEX('Retirement Calculator'!J:J,MATCH('Isaac 401k'!N1025,'Retirement Calculator'!A:A,0),0),0)</f>
        <v>6404.7404596389215</v>
      </c>
      <c r="K1025" s="455">
        <f t="shared" ca="1" si="79"/>
        <v>122639.50719645618</v>
      </c>
      <c r="L1025" s="455">
        <f t="shared" ca="1" si="80"/>
        <v>29556121.234345935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29556121.234345935</v>
      </c>
      <c r="J1026" s="455">
        <f t="array" ref="J1026">IFERROR(INDEX('Retirement Calculator'!J:J,MATCH('Isaac 401k'!N1026,'Retirement Calculator'!A:A,0),0),0)</f>
        <v>6404.7404596389215</v>
      </c>
      <c r="K1026" s="455">
        <f t="shared" ca="1" si="79"/>
        <v>123123.81872452622</v>
      </c>
      <c r="L1026" s="455">
        <f t="shared" ca="1" si="80"/>
        <v>29672840.312610824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29672840.312610824</v>
      </c>
      <c r="J1027" s="455">
        <f t="array" ref="J1027">IFERROR(INDEX('Retirement Calculator'!J:J,MATCH('Isaac 401k'!N1027,'Retirement Calculator'!A:A,0),0),0)</f>
        <v>6404.7404596389215</v>
      </c>
      <c r="K1027" s="455">
        <f t="shared" ca="1" si="79"/>
        <v>123610.14821729662</v>
      </c>
      <c r="L1027" s="455">
        <f t="shared" ca="1" si="80"/>
        <v>29790045.720368482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29790045.720368482</v>
      </c>
      <c r="J1028" s="455">
        <f t="array" ref="J1028">IFERROR(INDEX('Retirement Calculator'!J:J,MATCH('Isaac 401k'!N1028,'Retirement Calculator'!A:A,0),0),0)</f>
        <v>6404.7404596389215</v>
      </c>
      <c r="K1028" s="455">
        <f t="shared" ref="K1028:K1282" ca="1" si="105">IPMT(M1028/12,1,12,-I1028+J1028,,0)</f>
        <v>124098.50408295351</v>
      </c>
      <c r="L1028" s="455">
        <f t="shared" ref="L1028:L1282" ca="1" si="106">I1028-J1028+K1028</f>
        <v>29907739.483991794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29907739.483991794</v>
      </c>
      <c r="J1029" s="455">
        <f t="array" ref="J1029">IFERROR(INDEX('Retirement Calculator'!J:J,MATCH('Isaac 401k'!N1029,'Retirement Calculator'!A:A,0),0),0)</f>
        <v>6404.7404596389215</v>
      </c>
      <c r="K1029" s="455">
        <f t="shared" ca="1" si="105"/>
        <v>124588.89476471732</v>
      </c>
      <c r="L1029" s="455">
        <f t="shared" ca="1" si="106"/>
        <v>30025923.638296872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30025923.638296872</v>
      </c>
      <c r="J1030" s="455">
        <f t="array" ref="J1030">IFERROR(INDEX('Retirement Calculator'!J:J,MATCH('Isaac 401k'!N1030,'Retirement Calculator'!A:A,0),0),0)</f>
        <v>6404.7404596389215</v>
      </c>
      <c r="K1030" s="455">
        <f t="shared" ca="1" si="105"/>
        <v>125081.32874098847</v>
      </c>
      <c r="L1030" s="455">
        <f t="shared" ca="1" si="106"/>
        <v>30144600.226578221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30144600.226578221</v>
      </c>
      <c r="J1031" s="455">
        <f t="array" ref="J1031">IFERROR(INDEX('Retirement Calculator'!J:J,MATCH('Isaac 401k'!N1031,'Retirement Calculator'!A:A,0),0),0)</f>
        <v>6404.7404596389215</v>
      </c>
      <c r="K1031" s="455">
        <f t="shared" ca="1" si="105"/>
        <v>125575.81452549409</v>
      </c>
      <c r="L1031" s="455">
        <f t="shared" ca="1" si="106"/>
        <v>30263771.300644074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30263771.300644074</v>
      </c>
      <c r="J1032" s="455">
        <f t="array" ref="J1032">IFERROR(INDEX('Retirement Calculator'!J:J,MATCH('Isaac 401k'!N1032,'Retirement Calculator'!A:A,0),0),0)</f>
        <v>6404.7404596389215</v>
      </c>
      <c r="K1032" s="455">
        <f t="shared" ca="1" si="105"/>
        <v>126072.36066743515</v>
      </c>
      <c r="L1032" s="455">
        <f t="shared" ca="1" si="106"/>
        <v>30383438.920851868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30383438.920851868</v>
      </c>
      <c r="J1033" s="455">
        <f t="array" ref="J1033">IFERROR(INDEX('Retirement Calculator'!J:J,MATCH('Isaac 401k'!N1033,'Retirement Calculator'!A:A,0),0),0)</f>
        <v>6404.7404596389215</v>
      </c>
      <c r="K1033" s="455">
        <f t="shared" ca="1" si="105"/>
        <v>126570.97575163428</v>
      </c>
      <c r="L1033" s="455">
        <f t="shared" ca="1" si="106"/>
        <v>30503605.156143863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30503605.156143863</v>
      </c>
      <c r="J1034" s="455">
        <f t="array" ref="J1034">IFERROR(INDEX('Retirement Calculator'!J:J,MATCH('Isaac 401k'!N1034,'Retirement Calculator'!A:A,0),0),0)</f>
        <v>6404.7404596389215</v>
      </c>
      <c r="K1034" s="455">
        <f t="shared" ca="1" si="105"/>
        <v>127071.66839868424</v>
      </c>
      <c r="L1034" s="455">
        <f t="shared" ca="1" si="106"/>
        <v>30624272.084082909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30624272.084082909</v>
      </c>
      <c r="J1035" s="455">
        <f t="array" ref="J1035">IFERROR(INDEX('Retirement Calculator'!J:J,MATCH('Isaac 401k'!N1035,'Retirement Calculator'!A:A,0),0),0)</f>
        <v>6404.7404596389215</v>
      </c>
      <c r="K1035" s="455">
        <f t="shared" ca="1" si="105"/>
        <v>127574.44726509695</v>
      </c>
      <c r="L1035" s="455">
        <f t="shared" ca="1" si="106"/>
        <v>30745441.790888365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30745441.790888365</v>
      </c>
      <c r="J1036" s="455">
        <f t="array" ref="J1036">IFERROR(INDEX('Retirement Calculator'!J:J,MATCH('Isaac 401k'!N1036,'Retirement Calculator'!A:A,0),0),0)</f>
        <v>6404.7404596389215</v>
      </c>
      <c r="K1036" s="455">
        <f t="shared" ca="1" si="105"/>
        <v>128079.32104345303</v>
      </c>
      <c r="L1036" s="455">
        <f t="shared" ca="1" si="106"/>
        <v>30867116.37147218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30867116.37147218</v>
      </c>
      <c r="J1037" s="455">
        <f t="array" ref="J1037">IFERROR(INDEX('Retirement Calculator'!J:J,MATCH('Isaac 401k'!N1037,'Retirement Calculator'!A:A,0),0),0)</f>
        <v>6404.7404596389215</v>
      </c>
      <c r="K1037" s="455">
        <f t="shared" ca="1" si="105"/>
        <v>128586.29846255225</v>
      </c>
      <c r="L1037" s="455">
        <f t="shared" ca="1" si="106"/>
        <v>30989297.929475091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30989297.929475091</v>
      </c>
      <c r="J1038" s="455">
        <f t="array" ref="J1038">IFERROR(INDEX('Retirement Calculator'!J:J,MATCH('Isaac 401k'!N1038,'Retirement Calculator'!A:A,0),0),0)</f>
        <v>6404.7404596389215</v>
      </c>
      <c r="K1038" s="455">
        <f t="shared" ca="1" si="105"/>
        <v>129095.38828756439</v>
      </c>
      <c r="L1038" s="455">
        <f t="shared" ca="1" si="106"/>
        <v>31111988.577303015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31111988.577303015</v>
      </c>
      <c r="J1039" s="455">
        <f t="array" ref="J1039">IFERROR(INDEX('Retirement Calculator'!J:J,MATCH('Isaac 401k'!N1039,'Retirement Calculator'!A:A,0),0),0)</f>
        <v>6404.7404596389215</v>
      </c>
      <c r="K1039" s="455">
        <f t="shared" ca="1" si="105"/>
        <v>129606.59932018071</v>
      </c>
      <c r="L1039" s="455">
        <f t="shared" ca="1" si="106"/>
        <v>31235190.436163556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31235190.436163556</v>
      </c>
      <c r="J1040" s="455">
        <f t="array" ref="J1040">IFERROR(INDEX('Retirement Calculator'!J:J,MATCH('Isaac 401k'!N1040,'Retirement Calculator'!A:A,0),0),0)</f>
        <v>6404.7404596389215</v>
      </c>
      <c r="K1040" s="455">
        <f t="shared" ca="1" si="105"/>
        <v>130119.94039876631</v>
      </c>
      <c r="L1040" s="455">
        <f t="shared" ca="1" si="106"/>
        <v>31358905.636102684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31358905.636102684</v>
      </c>
      <c r="J1041" s="455">
        <f t="array" ref="J1041">IFERROR(INDEX('Retirement Calculator'!J:J,MATCH('Isaac 401k'!N1041,'Retirement Calculator'!A:A,0),0),0)</f>
        <v>6404.7404596389215</v>
      </c>
      <c r="K1041" s="455">
        <f t="shared" ca="1" si="105"/>
        <v>130635.42039851268</v>
      </c>
      <c r="L1041" s="455">
        <f t="shared" ca="1" si="106"/>
        <v>31483136.316041555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31483136.316041555</v>
      </c>
      <c r="J1042" s="455">
        <f t="array" ref="J1042">IFERROR(INDEX('Retirement Calculator'!J:J,MATCH('Isaac 401k'!N1042,'Retirement Calculator'!A:A,0),0),0)</f>
        <v>6404.7404596389215</v>
      </c>
      <c r="K1042" s="455">
        <f t="shared" ca="1" si="105"/>
        <v>131153.04823159133</v>
      </c>
      <c r="L1042" s="455">
        <f t="shared" ca="1" si="106"/>
        <v>31607884.623813506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31607884.623813506</v>
      </c>
      <c r="J1043" s="455">
        <f t="array" ref="J1043">IFERROR(INDEX('Retirement Calculator'!J:J,MATCH('Isaac 401k'!N1043,'Retirement Calculator'!A:A,0),0),0)</f>
        <v>6404.7404596389215</v>
      </c>
      <c r="K1043" s="455">
        <f t="shared" ca="1" si="105"/>
        <v>131672.83284730779</v>
      </c>
      <c r="L1043" s="455">
        <f t="shared" ca="1" si="106"/>
        <v>31733152.716201175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31733152.716201175</v>
      </c>
      <c r="J1044" s="455">
        <f t="array" ref="J1044">IFERROR(INDEX('Retirement Calculator'!J:J,MATCH('Isaac 401k'!N1044,'Retirement Calculator'!A:A,0),0),0)</f>
        <v>6404.7404596389215</v>
      </c>
      <c r="K1044" s="455">
        <f t="shared" ca="1" si="105"/>
        <v>132194.78323225639</v>
      </c>
      <c r="L1044" s="455">
        <f t="shared" ca="1" si="106"/>
        <v>31858942.758973792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31858942.758973792</v>
      </c>
      <c r="J1045" s="455">
        <f t="array" ref="J1045">IFERROR(INDEX('Retirement Calculator'!J:J,MATCH('Isaac 401k'!N1045,'Retirement Calculator'!A:A,0),0),0)</f>
        <v>6404.7404596389215</v>
      </c>
      <c r="K1045" s="455">
        <f t="shared" ca="1" si="105"/>
        <v>132718.90841047565</v>
      </c>
      <c r="L1045" s="455">
        <f t="shared" ca="1" si="106"/>
        <v>31985256.926924627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31985256.926924627</v>
      </c>
      <c r="J1046" s="455">
        <f t="array" ref="J1046">IFERROR(INDEX('Retirement Calculator'!J:J,MATCH('Isaac 401k'!N1046,'Retirement Calculator'!A:A,0),0),0)</f>
        <v>6404.7404596389215</v>
      </c>
      <c r="K1046" s="455">
        <f t="shared" ca="1" si="105"/>
        <v>133245.21744360411</v>
      </c>
      <c r="L1046" s="455">
        <f t="shared" ca="1" si="106"/>
        <v>32112097.403908592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32112097.403908592</v>
      </c>
      <c r="J1047" s="455">
        <f t="array" ref="J1047">IFERROR(INDEX('Retirement Calculator'!J:J,MATCH('Isaac 401k'!N1047,'Retirement Calculator'!A:A,0),0),0)</f>
        <v>6404.7404596389215</v>
      </c>
      <c r="K1047" s="455">
        <f t="shared" ca="1" si="105"/>
        <v>133773.71943103729</v>
      </c>
      <c r="L1047" s="455">
        <f t="shared" ca="1" si="106"/>
        <v>32239466.382879991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32239466.382879991</v>
      </c>
      <c r="J1048" s="455">
        <f t="array" ref="J1048">IFERROR(INDEX('Retirement Calculator'!J:J,MATCH('Isaac 401k'!N1048,'Retirement Calculator'!A:A,0),0),0)</f>
        <v>6404.7404596389215</v>
      </c>
      <c r="K1048" s="455">
        <f t="shared" ca="1" si="105"/>
        <v>134304.42351008477</v>
      </c>
      <c r="L1048" s="455">
        <f t="shared" ca="1" si="106"/>
        <v>32367366.065930437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32367366.065930437</v>
      </c>
      <c r="J1049" s="455">
        <f t="array" ref="J1049">IFERROR(INDEX('Retirement Calculator'!J:J,MATCH('Isaac 401k'!N1049,'Retirement Calculator'!A:A,0),0),0)</f>
        <v>6404.7404596389215</v>
      </c>
      <c r="K1049" s="455">
        <f t="shared" ca="1" si="105"/>
        <v>134837.33885612834</v>
      </c>
      <c r="L1049" s="455">
        <f t="shared" ca="1" si="106"/>
        <v>32495798.664326925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32495798.664326925</v>
      </c>
      <c r="J1050" s="455">
        <f t="array" ref="J1050">IFERROR(INDEX('Retirement Calculator'!J:J,MATCH('Isaac 401k'!N1050,'Retirement Calculator'!A:A,0),0),0)</f>
        <v>6404.7404596389215</v>
      </c>
      <c r="K1050" s="455">
        <f t="shared" ca="1" si="105"/>
        <v>135372.47468278033</v>
      </c>
      <c r="L1050" s="455">
        <f t="shared" ca="1" si="106"/>
        <v>32624766.398550067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32624766.398550067</v>
      </c>
      <c r="J1051" s="455">
        <f t="array" ref="J1051">IFERROR(INDEX('Retirement Calculator'!J:J,MATCH('Isaac 401k'!N1051,'Retirement Calculator'!A:A,0),0),0)</f>
        <v>6404.7404596389215</v>
      </c>
      <c r="K1051" s="455">
        <f t="shared" ca="1" si="105"/>
        <v>135909.84024204346</v>
      </c>
      <c r="L1051" s="455">
        <f t="shared" ca="1" si="106"/>
        <v>32754271.498332471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32754271.498332471</v>
      </c>
      <c r="J1052" s="455">
        <f t="array" ref="J1052">IFERROR(INDEX('Retirement Calculator'!J:J,MATCH('Isaac 401k'!N1052,'Retirement Calculator'!A:A,0),0),0)</f>
        <v>6404.7404596389215</v>
      </c>
      <c r="K1052" s="455">
        <f t="shared" ca="1" si="105"/>
        <v>136449.44482447012</v>
      </c>
      <c r="L1052" s="455">
        <f t="shared" ca="1" si="106"/>
        <v>32884316.202697299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32884316.202697299</v>
      </c>
      <c r="J1053" s="455">
        <f t="array" ref="J1053">IFERROR(INDEX('Retirement Calculator'!J:J,MATCH('Isaac 401k'!N1053,'Retirement Calculator'!A:A,0),0),0)</f>
        <v>6404.7404596389215</v>
      </c>
      <c r="K1053" s="455">
        <f t="shared" ca="1" si="105"/>
        <v>136991.29775932358</v>
      </c>
      <c r="L1053" s="455">
        <f t="shared" ca="1" si="106"/>
        <v>33014902.759996984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33014902.759996984</v>
      </c>
      <c r="J1054" s="455">
        <f t="array" ref="J1054">IFERROR(INDEX('Retirement Calculator'!J:J,MATCH('Isaac 401k'!N1054,'Retirement Calculator'!A:A,0),0),0)</f>
        <v>6404.7404596389215</v>
      </c>
      <c r="K1054" s="455">
        <f t="shared" ca="1" si="105"/>
        <v>137535.40841473892</v>
      </c>
      <c r="L1054" s="455">
        <f t="shared" ca="1" si="106"/>
        <v>33146033.427952085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33146033.427952085</v>
      </c>
      <c r="J1055" s="455">
        <f t="array" ref="J1055">IFERROR(INDEX('Retirement Calculator'!J:J,MATCH('Isaac 401k'!N1055,'Retirement Calculator'!A:A,0),0),0)</f>
        <v>6404.7404596389215</v>
      </c>
      <c r="K1055" s="455">
        <f t="shared" ca="1" si="105"/>
        <v>138081.7861978852</v>
      </c>
      <c r="L1055" s="455">
        <f t="shared" ca="1" si="106"/>
        <v>33277710.473690331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33277710.473690331</v>
      </c>
      <c r="J1056" s="455">
        <f t="array" ref="J1056">IFERROR(INDEX('Retirement Calculator'!J:J,MATCH('Isaac 401k'!N1056,'Retirement Calculator'!A:A,0),0),0)</f>
        <v>6404.7404596389215</v>
      </c>
      <c r="K1056" s="455">
        <f t="shared" ca="1" si="105"/>
        <v>138630.44055512789</v>
      </c>
      <c r="L1056" s="455">
        <f t="shared" ca="1" si="106"/>
        <v>33409936.173785821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33409936.173785821</v>
      </c>
      <c r="J1057" s="455">
        <f t="array" ref="J1057">IFERROR(INDEX('Retirement Calculator'!J:J,MATCH('Isaac 401k'!N1057,'Retirement Calculator'!A:A,0),0),0)</f>
        <v>6404.7404596389215</v>
      </c>
      <c r="K1057" s="455">
        <f t="shared" ca="1" si="105"/>
        <v>139181.38097219242</v>
      </c>
      <c r="L1057" s="455">
        <f t="shared" ca="1" si="106"/>
        <v>33542712.814298373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33542712.814298373</v>
      </c>
      <c r="J1058" s="455">
        <f t="array" ref="J1058">IFERROR(INDEX('Retirement Calculator'!J:J,MATCH('Isaac 401k'!N1058,'Retirement Calculator'!A:A,0),0),0)</f>
        <v>6404.7404596389215</v>
      </c>
      <c r="K1058" s="455">
        <f t="shared" ca="1" si="105"/>
        <v>139734.61697432806</v>
      </c>
      <c r="L1058" s="455">
        <f t="shared" ca="1" si="106"/>
        <v>33676042.690813065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33676042.690813065</v>
      </c>
      <c r="J1059" s="455">
        <f t="array" ref="J1059">IFERROR(INDEX('Retirement Calculator'!J:J,MATCH('Isaac 401k'!N1059,'Retirement Calculator'!A:A,0),0),0)</f>
        <v>6404.7404596389215</v>
      </c>
      <c r="K1059" s="455">
        <f t="shared" ca="1" si="105"/>
        <v>140290.15812647261</v>
      </c>
      <c r="L1059" s="455">
        <f t="shared" ca="1" si="106"/>
        <v>33809928.108479902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33809928.108479902</v>
      </c>
      <c r="J1060" s="455">
        <f t="array" ref="J1060">IFERROR(INDEX('Retirement Calculator'!J:J,MATCH('Isaac 401k'!N1060,'Retirement Calculator'!A:A,0),0),0)</f>
        <v>6404.7404596389215</v>
      </c>
      <c r="K1060" s="455">
        <f t="shared" ca="1" si="105"/>
        <v>140848.01403341777</v>
      </c>
      <c r="L1060" s="455">
        <f t="shared" ca="1" si="106"/>
        <v>33944371.382053681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33944371.382053681</v>
      </c>
      <c r="J1061" s="455">
        <f t="array" ref="J1061">IFERROR(INDEX('Retirement Calculator'!J:J,MATCH('Isaac 401k'!N1061,'Retirement Calculator'!A:A,0),0),0)</f>
        <v>6404.7404596389215</v>
      </c>
      <c r="K1061" s="455">
        <f t="shared" ca="1" si="105"/>
        <v>141408.19433997519</v>
      </c>
      <c r="L1061" s="455">
        <f t="shared" ca="1" si="106"/>
        <v>34079374.835934021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34079374.835934021</v>
      </c>
      <c r="J1062" s="455">
        <f t="array" ref="J1062">IFERROR(INDEX('Retirement Calculator'!J:J,MATCH('Isaac 401k'!N1062,'Retirement Calculator'!A:A,0),0),0)</f>
        <v>6404.7404596389215</v>
      </c>
      <c r="K1062" s="455">
        <f t="shared" ca="1" si="105"/>
        <v>141970.70873114327</v>
      </c>
      <c r="L1062" s="455">
        <f t="shared" ca="1" si="106"/>
        <v>34214940.804205529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34214940.804205529</v>
      </c>
      <c r="J1063" s="455">
        <f t="array" ref="J1063">IFERROR(INDEX('Retirement Calculator'!J:J,MATCH('Isaac 401k'!N1063,'Retirement Calculator'!A:A,0),0),0)</f>
        <v>6404.7404596389215</v>
      </c>
      <c r="K1063" s="455">
        <f t="shared" ca="1" si="105"/>
        <v>142535.56693227455</v>
      </c>
      <c r="L1063" s="455">
        <f t="shared" ca="1" si="106"/>
        <v>34351071.630678169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34351071.630678169</v>
      </c>
      <c r="J1064" s="455">
        <f t="array" ref="J1064">IFERROR(INDEX('Retirement Calculator'!J:J,MATCH('Isaac 401k'!N1064,'Retirement Calculator'!A:A,0),0),0)</f>
        <v>6404.7404596389215</v>
      </c>
      <c r="K1064" s="455">
        <f t="shared" ca="1" si="105"/>
        <v>143102.7787092439</v>
      </c>
      <c r="L1064" s="455">
        <f t="shared" ca="1" si="106"/>
        <v>34487769.668927774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34487769.668927774</v>
      </c>
      <c r="J1065" s="455">
        <f t="array" ref="J1065">IFERROR(INDEX('Retirement Calculator'!J:J,MATCH('Isaac 401k'!N1065,'Retirement Calculator'!A:A,0),0),0)</f>
        <v>6404.7404596389215</v>
      </c>
      <c r="K1065" s="455">
        <f t="shared" ca="1" si="105"/>
        <v>143672.35386861724</v>
      </c>
      <c r="L1065" s="455">
        <f t="shared" ca="1" si="106"/>
        <v>34625037.282336757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34625037.282336757</v>
      </c>
      <c r="J1066" s="455">
        <f t="array" ref="J1066">IFERROR(INDEX('Retirement Calculator'!J:J,MATCH('Isaac 401k'!N1066,'Retirement Calculator'!A:A,0),0),0)</f>
        <v>6404.7404596389215</v>
      </c>
      <c r="K1066" s="455">
        <f t="shared" ca="1" si="105"/>
        <v>144244.30225782134</v>
      </c>
      <c r="L1066" s="455">
        <f t="shared" ca="1" si="106"/>
        <v>34762876.844134942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34762876.844134942</v>
      </c>
      <c r="J1067" s="455">
        <f t="array" ref="J1067">IFERROR(INDEX('Retirement Calculator'!J:J,MATCH('Isaac 401k'!N1067,'Retirement Calculator'!A:A,0),0),0)</f>
        <v>6404.7404596389215</v>
      </c>
      <c r="K1067" s="455">
        <f t="shared" ca="1" si="105"/>
        <v>144818.63376531377</v>
      </c>
      <c r="L1067" s="455">
        <f t="shared" ca="1" si="106"/>
        <v>34901290.737440616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34901290.737440616</v>
      </c>
      <c r="J1068" s="455">
        <f t="array" ref="J1068">IFERROR(INDEX('Retirement Calculator'!J:J,MATCH('Isaac 401k'!N1068,'Retirement Calculator'!A:A,0),0),0)</f>
        <v>6404.7404596389215</v>
      </c>
      <c r="K1068" s="455">
        <f t="shared" ca="1" si="105"/>
        <v>145395.35832075408</v>
      </c>
      <c r="L1068" s="455">
        <f t="shared" ca="1" si="106"/>
        <v>35040281.355301738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35040281.355301738</v>
      </c>
      <c r="J1069" s="455">
        <f t="array" ref="J1069">IFERROR(INDEX('Retirement Calculator'!J:J,MATCH('Isaac 401k'!N1069,'Retirement Calculator'!A:A,0),0),0)</f>
        <v>6404.7404596389215</v>
      </c>
      <c r="K1069" s="455">
        <f t="shared" ca="1" si="105"/>
        <v>145974.48589517543</v>
      </c>
      <c r="L1069" s="455">
        <f t="shared" ca="1" si="106"/>
        <v>35179851.100737274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35179851.100737274</v>
      </c>
      <c r="J1070" s="455">
        <f t="array" ref="J1070">IFERROR(INDEX('Retirement Calculator'!J:J,MATCH('Isaac 401k'!N1070,'Retirement Calculator'!A:A,0),0),0)</f>
        <v>6404.7404596389215</v>
      </c>
      <c r="K1070" s="455">
        <f t="shared" ca="1" si="105"/>
        <v>146556.02650115683</v>
      </c>
      <c r="L1070" s="455">
        <f t="shared" ca="1" si="106"/>
        <v>35320002.386778794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35320002.386778794</v>
      </c>
      <c r="J1071" s="455">
        <f t="array" ref="J1071">IFERROR(INDEX('Retirement Calculator'!J:J,MATCH('Isaac 401k'!N1071,'Retirement Calculator'!A:A,0),0),0)</f>
        <v>6404.7404596389215</v>
      </c>
      <c r="K1071" s="455">
        <f t="shared" ca="1" si="105"/>
        <v>147139.99019299648</v>
      </c>
      <c r="L1071" s="455">
        <f t="shared" ca="1" si="106"/>
        <v>35460737.636512153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35460737.636512153</v>
      </c>
      <c r="J1072" s="455">
        <f t="array" ref="J1072">IFERROR(INDEX('Retirement Calculator'!J:J,MATCH('Isaac 401k'!N1072,'Retirement Calculator'!A:A,0),0),0)</f>
        <v>6404.7404596389215</v>
      </c>
      <c r="K1072" s="455">
        <f t="shared" ca="1" si="105"/>
        <v>147726.38706688548</v>
      </c>
      <c r="L1072" s="455">
        <f t="shared" ca="1" si="106"/>
        <v>35602059.283119403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35602059.283119403</v>
      </c>
      <c r="J1073" s="455">
        <f t="array" ref="J1073">IFERROR(INDEX('Retirement Calculator'!J:J,MATCH('Isaac 401k'!N1073,'Retirement Calculator'!A:A,0),0),0)</f>
        <v>6404.7404596389215</v>
      </c>
      <c r="K1073" s="455">
        <f t="shared" ca="1" si="105"/>
        <v>148315.22726108236</v>
      </c>
      <c r="L1073" s="455">
        <f t="shared" ca="1" si="106"/>
        <v>35743969.769920848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35743969.769920848</v>
      </c>
      <c r="J1074" s="455">
        <f t="array" ref="J1074">IFERROR(INDEX('Retirement Calculator'!J:J,MATCH('Isaac 401k'!N1074,'Retirement Calculator'!A:A,0),0),0)</f>
        <v>6404.7404596389215</v>
      </c>
      <c r="K1074" s="455">
        <f t="shared" ca="1" si="105"/>
        <v>148906.52095608838</v>
      </c>
      <c r="L1074" s="455">
        <f t="shared" ca="1" si="106"/>
        <v>35886471.550417304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35886471.550417304</v>
      </c>
      <c r="J1075" s="455">
        <f t="array" ref="J1075">IFERROR(INDEX('Retirement Calculator'!J:J,MATCH('Isaac 401k'!N1075,'Retirement Calculator'!A:A,0),0),0)</f>
        <v>6404.7404596389215</v>
      </c>
      <c r="K1075" s="455">
        <f t="shared" ca="1" si="105"/>
        <v>149500.27837482363</v>
      </c>
      <c r="L1075" s="455">
        <f t="shared" ca="1" si="106"/>
        <v>36029567.088332489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36029567.088332489</v>
      </c>
      <c r="J1076" s="455">
        <f t="array" ref="J1076">IFERROR(INDEX('Retirement Calculator'!J:J,MATCH('Isaac 401k'!N1076,'Retirement Calculator'!A:A,0),0),0)</f>
        <v>6404.7404596389215</v>
      </c>
      <c r="K1076" s="455">
        <f t="shared" ca="1" si="105"/>
        <v>150096.50978280357</v>
      </c>
      <c r="L1076" s="455">
        <f t="shared" ca="1" si="106"/>
        <v>36173258.857655659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36173258.857655659</v>
      </c>
      <c r="J1077" s="455">
        <f t="array" ref="J1077">IFERROR(INDEX('Retirement Calculator'!J:J,MATCH('Isaac 401k'!N1077,'Retirement Calculator'!A:A,0),0),0)</f>
        <v>6404.7404596389215</v>
      </c>
      <c r="K1077" s="455">
        <f t="shared" ca="1" si="105"/>
        <v>150695.22548831676</v>
      </c>
      <c r="L1077" s="455">
        <f t="shared" ca="1" si="106"/>
        <v>36317549.342684343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36317549.342684343</v>
      </c>
      <c r="J1078" s="455">
        <f t="array" ref="J1078">IFERROR(INDEX('Retirement Calculator'!J:J,MATCH('Isaac 401k'!N1078,'Retirement Calculator'!A:A,0),0),0)</f>
        <v>6404.7404596389215</v>
      </c>
      <c r="K1078" s="455">
        <f t="shared" ca="1" si="105"/>
        <v>151296.43584260295</v>
      </c>
      <c r="L1078" s="455">
        <f t="shared" ca="1" si="106"/>
        <v>36462441.038067311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36462441.038067311</v>
      </c>
      <c r="J1079" s="455">
        <f t="array" ref="J1079">IFERROR(INDEX('Retirement Calculator'!J:J,MATCH('Isaac 401k'!N1079,'Retirement Calculator'!A:A,0),0),0)</f>
        <v>6404.7404596389215</v>
      </c>
      <c r="K1079" s="455">
        <f t="shared" ca="1" si="105"/>
        <v>151900.15124003199</v>
      </c>
      <c r="L1079" s="455">
        <f t="shared" ca="1" si="106"/>
        <v>36607936.448847704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36607936.448847704</v>
      </c>
      <c r="J1080" s="455">
        <f t="array" ref="J1080">IFERROR(INDEX('Retirement Calculator'!J:J,MATCH('Isaac 401k'!N1080,'Retirement Calculator'!A:A,0),0),0)</f>
        <v>6404.7404596389215</v>
      </c>
      <c r="K1080" s="455">
        <f t="shared" ca="1" si="105"/>
        <v>152506.38211828363</v>
      </c>
      <c r="L1080" s="455">
        <f t="shared" ca="1" si="106"/>
        <v>36754038.090506352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36754038.090506352</v>
      </c>
      <c r="J1081" s="455">
        <f t="array" ref="J1081">IFERROR(INDEX('Retirement Calculator'!J:J,MATCH('Isaac 401k'!N1081,'Retirement Calculator'!A:A,0),0),0)</f>
        <v>6404.7404596389215</v>
      </c>
      <c r="K1081" s="455">
        <f t="shared" ca="1" si="105"/>
        <v>153115.138958528</v>
      </c>
      <c r="L1081" s="455">
        <f t="shared" ca="1" si="106"/>
        <v>36900748.489005245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36900748.489005245</v>
      </c>
      <c r="J1082" s="455">
        <f t="array" ref="J1082">IFERROR(INDEX('Retirement Calculator'!J:J,MATCH('Isaac 401k'!N1082,'Retirement Calculator'!A:A,0),0),0)</f>
        <v>6404.7404596389215</v>
      </c>
      <c r="K1082" s="455">
        <f t="shared" ca="1" si="105"/>
        <v>153726.43228560672</v>
      </c>
      <c r="L1082" s="455">
        <f t="shared" ca="1" si="106"/>
        <v>37048070.180831216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37048070.180831216</v>
      </c>
      <c r="J1083" s="455">
        <f t="array" ref="J1083">IFERROR(INDEX('Retirement Calculator'!J:J,MATCH('Isaac 401k'!N1083,'Retirement Calculator'!A:A,0),0),0)</f>
        <v>6404.7404596389215</v>
      </c>
      <c r="K1083" s="455">
        <f t="shared" ca="1" si="105"/>
        <v>154340.27266821492</v>
      </c>
      <c r="L1083" s="455">
        <f t="shared" ca="1" si="106"/>
        <v>37196005.713039793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37196005.713039793</v>
      </c>
      <c r="J1084" s="455">
        <f t="array" ref="J1084">IFERROR(INDEX('Retirement Calculator'!J:J,MATCH('Isaac 401k'!N1084,'Retirement Calculator'!A:A,0),0),0)</f>
        <v>6404.7404596389215</v>
      </c>
      <c r="K1084" s="455">
        <f t="shared" ca="1" si="105"/>
        <v>154956.67071908398</v>
      </c>
      <c r="L1084" s="455">
        <f t="shared" ca="1" si="106"/>
        <v>37344557.643299244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37344557.643299244</v>
      </c>
      <c r="J1085" s="455">
        <f t="array" ref="J1085">IFERROR(INDEX('Retirement Calculator'!J:J,MATCH('Isaac 401k'!N1085,'Retirement Calculator'!A:A,0),0),0)</f>
        <v>6404.7404596389215</v>
      </c>
      <c r="K1085" s="455">
        <f t="shared" ca="1" si="105"/>
        <v>155575.63709516503</v>
      </c>
      <c r="L1085" s="455">
        <f t="shared" ca="1" si="106"/>
        <v>37493728.539934777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37493728.539934777</v>
      </c>
      <c r="J1086" s="455">
        <f t="array" ref="J1086">IFERROR(INDEX('Retirement Calculator'!J:J,MATCH('Isaac 401k'!N1086,'Retirement Calculator'!A:A,0),0),0)</f>
        <v>6404.7404596389215</v>
      </c>
      <c r="K1086" s="455">
        <f t="shared" ca="1" si="105"/>
        <v>156197.18249781308</v>
      </c>
      <c r="L1086" s="455">
        <f t="shared" ca="1" si="106"/>
        <v>37643520.981972955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37643520.981972955</v>
      </c>
      <c r="J1087" s="455">
        <f t="array" ref="J1087">IFERROR(INDEX('Retirement Calculator'!J:J,MATCH('Isaac 401k'!N1087,'Retirement Calculator'!A:A,0),0),0)</f>
        <v>6404.7404596389215</v>
      </c>
      <c r="K1087" s="455">
        <f t="shared" ca="1" si="105"/>
        <v>156821.31767297216</v>
      </c>
      <c r="L1087" s="455">
        <f t="shared" ca="1" si="106"/>
        <v>37793937.559186295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37793937.559186295</v>
      </c>
      <c r="J1088" s="455">
        <f t="array" ref="J1088">IFERROR(INDEX('Retirement Calculator'!J:J,MATCH('Isaac 401k'!N1088,'Retirement Calculator'!A:A,0),0),0)</f>
        <v>6404.7404596389215</v>
      </c>
      <c r="K1088" s="455">
        <f t="shared" ca="1" si="105"/>
        <v>157448.05341136106</v>
      </c>
      <c r="L1088" s="455">
        <f t="shared" ca="1" si="106"/>
        <v>37944980.872138023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37944980.872138023</v>
      </c>
      <c r="J1089" s="455">
        <f t="array" ref="J1089">IFERROR(INDEX('Retirement Calculator'!J:J,MATCH('Isaac 401k'!N1089,'Retirement Calculator'!A:A,0),0),0)</f>
        <v>6404.7404596389215</v>
      </c>
      <c r="K1089" s="455">
        <f t="shared" ca="1" si="105"/>
        <v>158077.40054865993</v>
      </c>
      <c r="L1089" s="455">
        <f t="shared" ca="1" si="106"/>
        <v>38096653.532227047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38096653.532227047</v>
      </c>
      <c r="J1090" s="455">
        <f t="array" ref="J1090">IFERROR(INDEX('Retirement Calculator'!J:J,MATCH('Isaac 401k'!N1090,'Retirement Calculator'!A:A,0),0),0)</f>
        <v>6404.7404596389215</v>
      </c>
      <c r="K1090" s="455">
        <f t="shared" ca="1" si="105"/>
        <v>158709.36996569755</v>
      </c>
      <c r="L1090" s="455">
        <f t="shared" ca="1" si="106"/>
        <v>38248958.161733106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38248958.161733106</v>
      </c>
      <c r="J1091" s="455">
        <f t="array" ref="J1091">IFERROR(INDEX('Retirement Calculator'!J:J,MATCH('Isaac 401k'!N1091,'Retirement Calculator'!A:A,0),0),0)</f>
        <v>6404.7404596389215</v>
      </c>
      <c r="K1091" s="455">
        <f t="shared" ca="1" si="105"/>
        <v>159343.97258863944</v>
      </c>
      <c r="L1091" s="455">
        <f t="shared" ca="1" si="106"/>
        <v>38401897.393862106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38401897.393862106</v>
      </c>
      <c r="J1092" s="455">
        <f t="array" ref="J1092">IFERROR(INDEX('Retirement Calculator'!J:J,MATCH('Isaac 401k'!N1092,'Retirement Calculator'!A:A,0),0),0)</f>
        <v>6404.7404596389215</v>
      </c>
      <c r="K1092" s="455">
        <f t="shared" ca="1" si="105"/>
        <v>159981.21938917696</v>
      </c>
      <c r="L1092" s="455">
        <f t="shared" ca="1" si="106"/>
        <v>38555473.872791648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38555473.872791648</v>
      </c>
      <c r="J1093" s="455">
        <f t="array" ref="J1093">IFERROR(INDEX('Retirement Calculator'!J:J,MATCH('Isaac 401k'!N1093,'Retirement Calculator'!A:A,0),0),0)</f>
        <v>6404.7404596389215</v>
      </c>
      <c r="K1093" s="455">
        <f t="shared" ca="1" si="105"/>
        <v>160621.12138471671</v>
      </c>
      <c r="L1093" s="455">
        <f t="shared" ca="1" si="106"/>
        <v>38709690.25371673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38709690.25371673</v>
      </c>
      <c r="J1094" s="455">
        <f t="array" ref="J1094">IFERROR(INDEX('Retirement Calculator'!J:J,MATCH('Isaac 401k'!N1094,'Retirement Calculator'!A:A,0),0),0)</f>
        <v>6404.7404596389215</v>
      </c>
      <c r="K1094" s="455">
        <f t="shared" ca="1" si="105"/>
        <v>161263.68963857123</v>
      </c>
      <c r="L1094" s="455">
        <f t="shared" ca="1" si="106"/>
        <v>38864549.202895664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38864549.202895664</v>
      </c>
      <c r="J1095" s="455">
        <f t="array" ref="J1095">IFERROR(INDEX('Retirement Calculator'!J:J,MATCH('Isaac 401k'!N1095,'Retirement Calculator'!A:A,0),0),0)</f>
        <v>6404.7404596389215</v>
      </c>
      <c r="K1095" s="455">
        <f t="shared" ca="1" si="105"/>
        <v>161908.93526015012</v>
      </c>
      <c r="L1095" s="455">
        <f t="shared" ca="1" si="106"/>
        <v>39020053.397696175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39020053.397696175</v>
      </c>
      <c r="J1096" s="455">
        <f t="array" ref="J1096">IFERROR(INDEX('Retirement Calculator'!J:J,MATCH('Isaac 401k'!N1096,'Retirement Calculator'!A:A,0),0),0)</f>
        <v>6404.7404596389215</v>
      </c>
      <c r="K1096" s="455">
        <f t="shared" ca="1" si="105"/>
        <v>162556.86940515225</v>
      </c>
      <c r="L1096" s="455">
        <f t="shared" ca="1" si="106"/>
        <v>39176205.526641689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39176205.526641689</v>
      </c>
      <c r="J1097" s="455">
        <f t="array" ref="J1097">IFERROR(INDEX('Retirement Calculator'!J:J,MATCH('Isaac 401k'!N1097,'Retirement Calculator'!A:A,0),0),0)</f>
        <v>6404.7404596389215</v>
      </c>
      <c r="K1097" s="455">
        <f t="shared" ca="1" si="105"/>
        <v>163207.50327575856</v>
      </c>
      <c r="L1097" s="455">
        <f t="shared" ca="1" si="106"/>
        <v>39333008.289457813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39333008.289457813</v>
      </c>
      <c r="J1098" s="455">
        <f t="array" ref="J1098">IFERROR(INDEX('Retirement Calculator'!J:J,MATCH('Isaac 401k'!N1098,'Retirement Calculator'!A:A,0),0),0)</f>
        <v>6404.7404596389215</v>
      </c>
      <c r="K1098" s="455">
        <f t="shared" ca="1" si="105"/>
        <v>163860.84812082574</v>
      </c>
      <c r="L1098" s="455">
        <f t="shared" ca="1" si="106"/>
        <v>39490464.397119001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39490464.397119001</v>
      </c>
      <c r="J1099" s="455">
        <f t="array" ref="J1099">IFERROR(INDEX('Retirement Calculator'!J:J,MATCH('Isaac 401k'!N1099,'Retirement Calculator'!A:A,0),0),0)</f>
        <v>6404.7404596389215</v>
      </c>
      <c r="K1099" s="455">
        <f t="shared" ca="1" si="105"/>
        <v>164516.91523608068</v>
      </c>
      <c r="L1099" s="455">
        <f t="shared" ca="1" si="106"/>
        <v>39648576.571895443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39648576.571895443</v>
      </c>
      <c r="J1100" s="455">
        <f t="array" ref="J1100">IFERROR(INDEX('Retirement Calculator'!J:J,MATCH('Isaac 401k'!N1100,'Retirement Calculator'!A:A,0),0),0)</f>
        <v>6404.7404596389215</v>
      </c>
      <c r="K1100" s="455">
        <f t="shared" ca="1" si="105"/>
        <v>165175.71596431587</v>
      </c>
      <c r="L1100" s="455">
        <f t="shared" ca="1" si="106"/>
        <v>39807347.547400124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39807347.547400124</v>
      </c>
      <c r="J1101" s="455">
        <f t="array" ref="J1101">IFERROR(INDEX('Retirement Calculator'!J:J,MATCH('Isaac 401k'!N1101,'Retirement Calculator'!A:A,0),0),0)</f>
        <v>6404.7404596389215</v>
      </c>
      <c r="K1101" s="455">
        <f t="shared" ca="1" si="105"/>
        <v>165837.26169558536</v>
      </c>
      <c r="L1101" s="455">
        <f t="shared" ca="1" si="106"/>
        <v>39966780.068636075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39966780.068636075</v>
      </c>
      <c r="J1102" s="455">
        <f t="array" ref="J1102">IFERROR(INDEX('Retirement Calculator'!J:J,MATCH('Isaac 401k'!N1102,'Retirement Calculator'!A:A,0),0),0)</f>
        <v>6404.7404596389215</v>
      </c>
      <c r="K1102" s="455">
        <f t="shared" ca="1" si="105"/>
        <v>166501.56386740183</v>
      </c>
      <c r="L1102" s="455">
        <f t="shared" ca="1" si="106"/>
        <v>40126876.892043844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40126876.892043844</v>
      </c>
      <c r="J1103" s="455">
        <f t="array" ref="J1103">IFERROR(INDEX('Retirement Calculator'!J:J,MATCH('Isaac 401k'!N1103,'Retirement Calculator'!A:A,0),0),0)</f>
        <v>6404.7404596389215</v>
      </c>
      <c r="K1103" s="455">
        <f t="shared" ca="1" si="105"/>
        <v>167168.63396493421</v>
      </c>
      <c r="L1103" s="455">
        <f t="shared" ca="1" si="106"/>
        <v>40287640.785549141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40287640.785549141</v>
      </c>
      <c r="J1104" s="455">
        <f t="array" ref="J1104">IFERROR(INDEX('Retirement Calculator'!J:J,MATCH('Isaac 401k'!N1104,'Retirement Calculator'!A:A,0),0),0)</f>
        <v>6404.7404596389215</v>
      </c>
      <c r="K1104" s="455">
        <f t="shared" ca="1" si="105"/>
        <v>167838.48352120628</v>
      </c>
      <c r="L1104" s="455">
        <f t="shared" ca="1" si="106"/>
        <v>40449074.528610714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40449074.528610714</v>
      </c>
      <c r="J1105" s="455">
        <f t="array" ref="J1105">IFERROR(INDEX('Retirement Calculator'!J:J,MATCH('Isaac 401k'!N1105,'Retirement Calculator'!A:A,0),0),0)</f>
        <v>6404.7404596389215</v>
      </c>
      <c r="K1105" s="455">
        <f t="shared" ca="1" si="105"/>
        <v>168511.12411729616</v>
      </c>
      <c r="L1105" s="455">
        <f t="shared" ca="1" si="106"/>
        <v>40611180.91226837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40611180.91226837</v>
      </c>
      <c r="J1106" s="455">
        <f t="array" ref="J1106">IFERROR(INDEX('Retirement Calculator'!J:J,MATCH('Isaac 401k'!N1106,'Retirement Calculator'!A:A,0),0),0)</f>
        <v>6404.7404596389215</v>
      </c>
      <c r="K1106" s="455">
        <f t="shared" ca="1" si="105"/>
        <v>169186.56738253639</v>
      </c>
      <c r="L1106" s="455">
        <f t="shared" ca="1" si="106"/>
        <v>40773962.739191271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40773962.739191271</v>
      </c>
      <c r="J1107" s="455">
        <f t="array" ref="J1107">IFERROR(INDEX('Retirement Calculator'!J:J,MATCH('Isaac 401k'!N1107,'Retirement Calculator'!A:A,0),0),0)</f>
        <v>6404.7404596389215</v>
      </c>
      <c r="K1107" s="455">
        <f t="shared" ca="1" si="105"/>
        <v>169864.82499471513</v>
      </c>
      <c r="L1107" s="455">
        <f t="shared" ca="1" si="106"/>
        <v>40937422.823726349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40937422.823726349</v>
      </c>
      <c r="J1108" s="455">
        <f t="array" ref="J1108">IFERROR(INDEX('Retirement Calculator'!J:J,MATCH('Isaac 401k'!N1108,'Retirement Calculator'!A:A,0),0),0)</f>
        <v>6404.7404596389215</v>
      </c>
      <c r="K1108" s="455">
        <f t="shared" ca="1" si="105"/>
        <v>170545.90868027796</v>
      </c>
      <c r="L1108" s="455">
        <f t="shared" ca="1" si="106"/>
        <v>41101563.991946988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41101563.991946988</v>
      </c>
      <c r="J1109" s="455">
        <f t="array" ref="J1109">IFERROR(INDEX('Retirement Calculator'!J:J,MATCH('Isaac 401k'!N1109,'Retirement Calculator'!A:A,0),0),0)</f>
        <v>6404.7404596389215</v>
      </c>
      <c r="K1109" s="455">
        <f t="shared" ca="1" si="105"/>
        <v>171229.83021453064</v>
      </c>
      <c r="L1109" s="455">
        <f t="shared" ca="1" si="106"/>
        <v>41266389.081701882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41266389.081701882</v>
      </c>
      <c r="J1110" s="455">
        <f t="array" ref="J1110">IFERROR(INDEX('Retirement Calculator'!J:J,MATCH('Isaac 401k'!N1110,'Retirement Calculator'!A:A,0),0),0)</f>
        <v>6404.7404596389215</v>
      </c>
      <c r="K1110" s="455">
        <f t="shared" ca="1" si="105"/>
        <v>171916.6014218427</v>
      </c>
      <c r="L1110" s="455">
        <f t="shared" ca="1" si="106"/>
        <v>41431900.942664087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41431900.942664087</v>
      </c>
      <c r="J1111" s="455">
        <f t="array" ref="J1111">IFERROR(INDEX('Retirement Calculator'!J:J,MATCH('Isaac 401k'!N1111,'Retirement Calculator'!A:A,0),0),0)</f>
        <v>6404.7404596389215</v>
      </c>
      <c r="K1111" s="455">
        <f t="shared" ca="1" si="105"/>
        <v>172606.23417585189</v>
      </c>
      <c r="L1111" s="455">
        <f t="shared" ca="1" si="106"/>
        <v>41598102.436380304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41598102.436380304</v>
      </c>
      <c r="J1112" s="455">
        <f t="array" ref="J1112">IFERROR(INDEX('Retirement Calculator'!J:J,MATCH('Isaac 401k'!N1112,'Retirement Calculator'!A:A,0),0),0)</f>
        <v>6404.7404596389215</v>
      </c>
      <c r="K1112" s="455">
        <f t="shared" ca="1" si="105"/>
        <v>173298.74039966945</v>
      </c>
      <c r="L1112" s="455">
        <f t="shared" ca="1" si="106"/>
        <v>41764996.436320335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41764996.436320335</v>
      </c>
      <c r="J1113" s="455">
        <f t="array" ref="J1113">IFERROR(INDEX('Retirement Calculator'!J:J,MATCH('Isaac 401k'!N1113,'Retirement Calculator'!A:A,0),0),0)</f>
        <v>6404.7404596389215</v>
      </c>
      <c r="K1113" s="455">
        <f t="shared" ca="1" si="105"/>
        <v>173994.13206608625</v>
      </c>
      <c r="L1113" s="455">
        <f t="shared" ca="1" si="106"/>
        <v>41932585.827926785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41932585.827926785</v>
      </c>
      <c r="J1114" s="455">
        <f t="array" ref="J1114">IFERROR(INDEX('Retirement Calculator'!J:J,MATCH('Isaac 401k'!N1114,'Retirement Calculator'!A:A,0),0),0)</f>
        <v>6404.7404596389215</v>
      </c>
      <c r="K1114" s="455">
        <f t="shared" ca="1" si="105"/>
        <v>174692.4211977798</v>
      </c>
      <c r="L1114" s="455">
        <f t="shared" ca="1" si="106"/>
        <v>42100873.508664928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42100873.508664928</v>
      </c>
      <c r="J1115" s="455">
        <f t="array" ref="J1115">IFERROR(INDEX('Retirement Calculator'!J:J,MATCH('Isaac 401k'!N1115,'Retirement Calculator'!A:A,0),0),0)</f>
        <v>6404.7404596389215</v>
      </c>
      <c r="K1115" s="455">
        <f t="shared" ca="1" si="105"/>
        <v>175393.61986752204</v>
      </c>
      <c r="L1115" s="455">
        <f t="shared" ca="1" si="106"/>
        <v>42269862.388072811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42269862.388072811</v>
      </c>
      <c r="J1116" s="455">
        <f t="array" ref="J1116">IFERROR(INDEX('Retirement Calculator'!J:J,MATCH('Isaac 401k'!N1116,'Retirement Calculator'!A:A,0),0),0)</f>
        <v>6404.7404596389215</v>
      </c>
      <c r="K1116" s="455">
        <f t="shared" ca="1" si="105"/>
        <v>176097.74019838823</v>
      </c>
      <c r="L1116" s="455">
        <f t="shared" ca="1" si="106"/>
        <v>42439555.387811564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42439555.387811564</v>
      </c>
      <c r="J1117" s="455">
        <f t="array" ref="J1117">IFERROR(INDEX('Retirement Calculator'!J:J,MATCH('Isaac 401k'!N1117,'Retirement Calculator'!A:A,0),0),0)</f>
        <v>6404.7404596389215</v>
      </c>
      <c r="K1117" s="455">
        <f t="shared" ca="1" si="105"/>
        <v>176804.79436396636</v>
      </c>
      <c r="L1117" s="455">
        <f t="shared" ca="1" si="106"/>
        <v>42609955.441715896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42609955.441715896</v>
      </c>
      <c r="J1118" s="455">
        <f t="array" ref="J1118">IFERROR(INDEX('Retirement Calculator'!J:J,MATCH('Isaac 401k'!N1118,'Retirement Calculator'!A:A,0),0),0)</f>
        <v>6404.7404596389215</v>
      </c>
      <c r="K1118" s="455">
        <f t="shared" ca="1" si="105"/>
        <v>177514.79458856775</v>
      </c>
      <c r="L1118" s="455">
        <f t="shared" ca="1" si="106"/>
        <v>42781065.495844826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42781065.495844826</v>
      </c>
      <c r="J1119" s="455">
        <f t="array" ref="J1119">IFERROR(INDEX('Retirement Calculator'!J:J,MATCH('Isaac 401k'!N1119,'Retirement Calculator'!A:A,0),0),0)</f>
        <v>6404.7404596389215</v>
      </c>
      <c r="K1119" s="455">
        <f t="shared" ca="1" si="105"/>
        <v>178227.75314743828</v>
      </c>
      <c r="L1119" s="455">
        <f t="shared" ca="1" si="106"/>
        <v>42952888.508532628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42952888.508532628</v>
      </c>
      <c r="J1120" s="455">
        <f t="array" ref="J1120">IFERROR(INDEX('Retirement Calculator'!J:J,MATCH('Isaac 401k'!N1120,'Retirement Calculator'!A:A,0),0),0)</f>
        <v>6404.7404596389215</v>
      </c>
      <c r="K1120" s="455">
        <f t="shared" ca="1" si="105"/>
        <v>178943.68236697081</v>
      </c>
      <c r="L1120" s="455">
        <f t="shared" ca="1" si="106"/>
        <v>43125427.45043996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43125427.45043996</v>
      </c>
      <c r="J1121" s="455">
        <f t="array" ref="J1121">IFERROR(INDEX('Retirement Calculator'!J:J,MATCH('Isaac 401k'!N1121,'Retirement Calculator'!A:A,0),0),0)</f>
        <v>6404.7404596389215</v>
      </c>
      <c r="K1121" s="455">
        <f t="shared" ca="1" si="105"/>
        <v>179662.59462491801</v>
      </c>
      <c r="L1121" s="455">
        <f t="shared" ca="1" si="106"/>
        <v>43298685.304605246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43298685.304605246</v>
      </c>
      <c r="J1122" s="455">
        <f t="array" ref="J1122">IFERROR(INDEX('Retirement Calculator'!J:J,MATCH('Isaac 401k'!N1122,'Retirement Calculator'!A:A,0),0),0)</f>
        <v>6404.7404596389215</v>
      </c>
      <c r="K1122" s="455">
        <f t="shared" ca="1" si="105"/>
        <v>180384.50235060669</v>
      </c>
      <c r="L1122" s="455">
        <f t="shared" ca="1" si="106"/>
        <v>43472665.066496216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43472665.066496216</v>
      </c>
      <c r="J1123" s="455">
        <f t="array" ref="J1123">IFERROR(INDEX('Retirement Calculator'!J:J,MATCH('Isaac 401k'!N1123,'Retirement Calculator'!A:A,0),0),0)</f>
        <v>6404.7404596389215</v>
      </c>
      <c r="K1123" s="455">
        <f t="shared" ca="1" si="105"/>
        <v>181109.41802515241</v>
      </c>
      <c r="L1123" s="455">
        <f t="shared" ca="1" si="106"/>
        <v>43647369.744061731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43647369.744061731</v>
      </c>
      <c r="J1124" s="455">
        <f t="array" ref="J1124">IFERROR(INDEX('Retirement Calculator'!J:J,MATCH('Isaac 401k'!N1124,'Retirement Calculator'!A:A,0),0),0)</f>
        <v>6404.7404596389215</v>
      </c>
      <c r="K1124" s="455">
        <f t="shared" ca="1" si="105"/>
        <v>181837.35418167539</v>
      </c>
      <c r="L1124" s="455">
        <f t="shared" ca="1" si="106"/>
        <v>43822802.357783772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43822802.357783772</v>
      </c>
      <c r="J1125" s="455">
        <f t="array" ref="J1125">IFERROR(INDEX('Retirement Calculator'!J:J,MATCH('Isaac 401k'!N1125,'Retirement Calculator'!A:A,0),0),0)</f>
        <v>6404.7404596389215</v>
      </c>
      <c r="K1125" s="455">
        <f t="shared" ca="1" si="105"/>
        <v>182568.32340551724</v>
      </c>
      <c r="L1125" s="455">
        <f t="shared" ca="1" si="106"/>
        <v>43998965.940729655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43998965.940729655</v>
      </c>
      <c r="J1126" s="455">
        <f t="array" ref="J1126">IFERROR(INDEX('Retirement Calculator'!J:J,MATCH('Isaac 401k'!N1126,'Retirement Calculator'!A:A,0),0),0)</f>
        <v>6404.7404596389215</v>
      </c>
      <c r="K1126" s="455">
        <f t="shared" ca="1" si="105"/>
        <v>183302.33833445841</v>
      </c>
      <c r="L1126" s="455">
        <f t="shared" ca="1" si="106"/>
        <v>44175863.538604476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44175863.538604476</v>
      </c>
      <c r="J1127" s="455">
        <f t="array" ref="J1127">IFERROR(INDEX('Retirement Calculator'!J:J,MATCH('Isaac 401k'!N1127,'Retirement Calculator'!A:A,0),0),0)</f>
        <v>6404.7404596389215</v>
      </c>
      <c r="K1127" s="455">
        <f t="shared" ca="1" si="105"/>
        <v>184039.41165893682</v>
      </c>
      <c r="L1127" s="455">
        <f t="shared" ca="1" si="106"/>
        <v>44353498.209803775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44353498.209803775</v>
      </c>
      <c r="J1128" s="455">
        <f t="array" ref="J1128">IFERROR(INDEX('Retirement Calculator'!J:J,MATCH('Isaac 401k'!N1128,'Retirement Calculator'!A:A,0),0),0)</f>
        <v>6404.7404596389215</v>
      </c>
      <c r="K1128" s="455">
        <f t="shared" ca="1" si="105"/>
        <v>184779.55612226724</v>
      </c>
      <c r="L1128" s="455">
        <f t="shared" ca="1" si="106"/>
        <v>44531873.025466405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44531873.025466405</v>
      </c>
      <c r="J1129" s="455">
        <f t="array" ref="J1129">IFERROR(INDEX('Retirement Calculator'!J:J,MATCH('Isaac 401k'!N1129,'Retirement Calculator'!A:A,0),0),0)</f>
        <v>6404.7404596389215</v>
      </c>
      <c r="K1129" s="455">
        <f t="shared" ca="1" si="105"/>
        <v>185522.78452086155</v>
      </c>
      <c r="L1129" s="455">
        <f t="shared" ca="1" si="106"/>
        <v>44710991.069527633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44710991.069527633</v>
      </c>
      <c r="J1130" s="455">
        <f t="array" ref="J1130">IFERROR(INDEX('Retirement Calculator'!J:J,MATCH('Isaac 401k'!N1130,'Retirement Calculator'!A:A,0),0),0)</f>
        <v>6404.7404596389215</v>
      </c>
      <c r="K1130" s="455">
        <f t="shared" ca="1" si="105"/>
        <v>186269.10970444998</v>
      </c>
      <c r="L1130" s="455">
        <f t="shared" ca="1" si="106"/>
        <v>44890855.438772447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44890855.438772447</v>
      </c>
      <c r="J1131" s="455">
        <f t="array" ref="J1131">IFERROR(INDEX('Retirement Calculator'!J:J,MATCH('Isaac 401k'!N1131,'Retirement Calculator'!A:A,0),0),0)</f>
        <v>6404.7404596389215</v>
      </c>
      <c r="K1131" s="455">
        <f t="shared" ca="1" si="105"/>
        <v>187018.54457630339</v>
      </c>
      <c r="L1131" s="455">
        <f t="shared" ca="1" si="106"/>
        <v>45071469.242889114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45071469.242889114</v>
      </c>
      <c r="J1132" s="455">
        <f t="array" ref="J1132">IFERROR(INDEX('Retirement Calculator'!J:J,MATCH('Isaac 401k'!N1132,'Retirement Calculator'!A:A,0),0),0)</f>
        <v>6404.7404596389215</v>
      </c>
      <c r="K1132" s="455">
        <f t="shared" ca="1" si="105"/>
        <v>187771.10209345617</v>
      </c>
      <c r="L1132" s="455">
        <f t="shared" ca="1" si="106"/>
        <v>45252835.604522936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45252835.604522936</v>
      </c>
      <c r="J1133" s="455">
        <f t="array" ref="J1133">IFERROR(INDEX('Retirement Calculator'!J:J,MATCH('Isaac 401k'!N1133,'Retirement Calculator'!A:A,0),0),0)</f>
        <v>6404.7404596389215</v>
      </c>
      <c r="K1133" s="455">
        <f t="shared" ca="1" si="105"/>
        <v>188526.79526693042</v>
      </c>
      <c r="L1133" s="455">
        <f t="shared" ca="1" si="106"/>
        <v>45434957.659330234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45434957.659330234</v>
      </c>
      <c r="J1134" s="455">
        <f t="array" ref="J1134">IFERROR(INDEX('Retirement Calculator'!J:J,MATCH('Isaac 401k'!N1134,'Retirement Calculator'!A:A,0),0),0)</f>
        <v>6404.7404596389215</v>
      </c>
      <c r="K1134" s="455">
        <f t="shared" ca="1" si="105"/>
        <v>189285.63716196083</v>
      </c>
      <c r="L1134" s="455">
        <f t="shared" ca="1" si="106"/>
        <v>45617838.556032561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45617838.556032561</v>
      </c>
      <c r="J1135" s="455">
        <f t="array" ref="J1135">IFERROR(INDEX('Retirement Calculator'!J:J,MATCH('Isaac 401k'!N1135,'Retirement Calculator'!A:A,0),0),0)</f>
        <v>6404.7404596389215</v>
      </c>
      <c r="K1135" s="455">
        <f t="shared" ca="1" si="105"/>
        <v>190047.64089822053</v>
      </c>
      <c r="L1135" s="455">
        <f t="shared" ca="1" si="106"/>
        <v>45801481.456471145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45801481.456471145</v>
      </c>
      <c r="J1136" s="455">
        <f t="array" ref="J1136">IFERROR(INDEX('Retirement Calculator'!J:J,MATCH('Isaac 401k'!N1136,'Retirement Calculator'!A:A,0),0),0)</f>
        <v>6404.7404596389215</v>
      </c>
      <c r="K1136" s="455">
        <f t="shared" ca="1" si="105"/>
        <v>190812.81965004795</v>
      </c>
      <c r="L1136" s="455">
        <f t="shared" ca="1" si="106"/>
        <v>45985889.535661556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45985889.535661556</v>
      </c>
      <c r="J1137" s="455">
        <f t="array" ref="J1137">IFERROR(INDEX('Retirement Calculator'!J:J,MATCH('Isaac 401k'!N1137,'Retirement Calculator'!A:A,0),0),0)</f>
        <v>6404.7404596389215</v>
      </c>
      <c r="K1137" s="455">
        <f t="shared" ca="1" si="105"/>
        <v>191581.18664667467</v>
      </c>
      <c r="L1137" s="455">
        <f t="shared" ca="1" si="106"/>
        <v>46171065.981848598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46171065.981848598</v>
      </c>
      <c r="J1138" s="455">
        <f t="array" ref="J1138">IFERROR(INDEX('Retirement Calculator'!J:J,MATCH('Isaac 401k'!N1138,'Retirement Calculator'!A:A,0),0),0)</f>
        <v>6404.7404596389215</v>
      </c>
      <c r="K1138" s="455">
        <f t="shared" ca="1" si="105"/>
        <v>192352.755172454</v>
      </c>
      <c r="L1138" s="455">
        <f t="shared" ca="1" si="106"/>
        <v>46357013.996561415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46357013.996561415</v>
      </c>
      <c r="J1139" s="455">
        <f t="array" ref="J1139">IFERROR(INDEX('Retirement Calculator'!J:J,MATCH('Isaac 401k'!N1139,'Retirement Calculator'!A:A,0),0),0)</f>
        <v>6404.7404596389215</v>
      </c>
      <c r="K1139" s="455">
        <f t="shared" ca="1" si="105"/>
        <v>193127.53856709076</v>
      </c>
      <c r="L1139" s="455">
        <f t="shared" ca="1" si="106"/>
        <v>46543736.794668868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46543736.794668868</v>
      </c>
      <c r="J1140" s="455">
        <f t="array" ref="J1140">IFERROR(INDEX('Retirement Calculator'!J:J,MATCH('Isaac 401k'!N1140,'Retirement Calculator'!A:A,0),0),0)</f>
        <v>6404.7404596389215</v>
      </c>
      <c r="K1140" s="455">
        <f t="shared" ca="1" si="105"/>
        <v>193905.55022587179</v>
      </c>
      <c r="L1140" s="455">
        <f t="shared" ca="1" si="106"/>
        <v>46731237.604435101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46731237.604435101</v>
      </c>
      <c r="J1141" s="455">
        <f t="array" ref="J1141">IFERROR(INDEX('Retirement Calculator'!J:J,MATCH('Isaac 401k'!N1141,'Retirement Calculator'!A:A,0),0),0)</f>
        <v>6404.7404596389215</v>
      </c>
      <c r="K1141" s="455">
        <f t="shared" ca="1" si="105"/>
        <v>194686.80359989777</v>
      </c>
      <c r="L1141" s="455">
        <f t="shared" ca="1" si="106"/>
        <v>46919519.667575359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46919519.667575359</v>
      </c>
      <c r="J1142" s="455">
        <f t="array" ref="J1142">IFERROR(INDEX('Retirement Calculator'!J:J,MATCH('Isaac 401k'!N1142,'Retirement Calculator'!A:A,0),0),0)</f>
        <v>6404.7404596389215</v>
      </c>
      <c r="K1142" s="455">
        <f t="shared" ca="1" si="105"/>
        <v>195471.3121963155</v>
      </c>
      <c r="L1142" s="455">
        <f t="shared" ca="1" si="106"/>
        <v>47108586.239312038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47108586.239312038</v>
      </c>
      <c r="J1143" s="455">
        <f t="array" ref="J1143">IFERROR(INDEX('Retirement Calculator'!J:J,MATCH('Isaac 401k'!N1143,'Retirement Calculator'!A:A,0),0),0)</f>
        <v>6404.7404596389215</v>
      </c>
      <c r="K1143" s="455">
        <f t="shared" ca="1" si="105"/>
        <v>196259.08957855168</v>
      </c>
      <c r="L1143" s="455">
        <f t="shared" ca="1" si="106"/>
        <v>47298440.588430956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47298440.588430956</v>
      </c>
      <c r="J1144" s="455">
        <f t="array" ref="J1144">IFERROR(INDEX('Retirement Calculator'!J:J,MATCH('Isaac 401k'!N1144,'Retirement Calculator'!A:A,0),0),0)</f>
        <v>6404.7404596389215</v>
      </c>
      <c r="K1144" s="455">
        <f t="shared" ca="1" si="105"/>
        <v>197050.14936654718</v>
      </c>
      <c r="L1144" s="455">
        <f t="shared" ca="1" si="106"/>
        <v>47489085.99733787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47489085.99733787</v>
      </c>
      <c r="J1145" s="455">
        <f t="array" ref="J1145">IFERROR(INDEX('Retirement Calculator'!J:J,MATCH('Isaac 401k'!N1145,'Retirement Calculator'!A:A,0),0),0)</f>
        <v>6404.7404596389215</v>
      </c>
      <c r="K1145" s="455">
        <f t="shared" ca="1" si="105"/>
        <v>197844.50523699264</v>
      </c>
      <c r="L1145" s="455">
        <f t="shared" ca="1" si="106"/>
        <v>47680525.762115225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47680525.762115225</v>
      </c>
      <c r="J1146" s="455">
        <f t="array" ref="J1146">IFERROR(INDEX('Retirement Calculator'!J:J,MATCH('Isaac 401k'!N1146,'Retirement Calculator'!A:A,0),0),0)</f>
        <v>6404.7404596389215</v>
      </c>
      <c r="K1146" s="455">
        <f t="shared" ca="1" si="105"/>
        <v>198642.17092356496</v>
      </c>
      <c r="L1146" s="455">
        <f t="shared" ca="1" si="106"/>
        <v>47872763.192579158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47872763.192579158</v>
      </c>
      <c r="J1147" s="455">
        <f t="array" ref="J1147">IFERROR(INDEX('Retirement Calculator'!J:J,MATCH('Isaac 401k'!N1147,'Retirement Calculator'!A:A,0),0),0)</f>
        <v>6404.7404596389215</v>
      </c>
      <c r="K1147" s="455">
        <f t="shared" ca="1" si="105"/>
        <v>199443.16021716467</v>
      </c>
      <c r="L1147" s="455">
        <f t="shared" ca="1" si="106"/>
        <v>48065801.612336688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48065801.612336688</v>
      </c>
      <c r="J1148" s="455">
        <f t="array" ref="J1148">IFERROR(INDEX('Retirement Calculator'!J:J,MATCH('Isaac 401k'!N1148,'Retirement Calculator'!A:A,0),0),0)</f>
        <v>6404.7404596389215</v>
      </c>
      <c r="K1148" s="455">
        <f t="shared" ca="1" si="105"/>
        <v>200247.48696615439</v>
      </c>
      <c r="L1148" s="455">
        <f t="shared" ca="1" si="106"/>
        <v>48259644.358843207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48259644.358843207</v>
      </c>
      <c r="J1149" s="455">
        <f t="array" ref="J1149">IFERROR(INDEX('Retirement Calculator'!J:J,MATCH('Isaac 401k'!N1149,'Retirement Calculator'!A:A,0),0),0)</f>
        <v>6404.7404596389215</v>
      </c>
      <c r="K1149" s="455">
        <f t="shared" ca="1" si="105"/>
        <v>201055.1650765982</v>
      </c>
      <c r="L1149" s="455">
        <f t="shared" ca="1" si="106"/>
        <v>48454294.78346017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48454294.78346017</v>
      </c>
      <c r="J1150" s="455">
        <f t="array" ref="J1150">IFERROR(INDEX('Retirement Calculator'!J:J,MATCH('Isaac 401k'!N1150,'Retirement Calculator'!A:A,0),0),0)</f>
        <v>6404.7404596389215</v>
      </c>
      <c r="K1150" s="455">
        <f t="shared" ca="1" si="105"/>
        <v>201866.20851250223</v>
      </c>
      <c r="L1150" s="455">
        <f t="shared" ca="1" si="106"/>
        <v>48649756.251513034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48649756.251513034</v>
      </c>
      <c r="J1151" s="455">
        <f t="array" ref="J1151">IFERROR(INDEX('Retirement Calculator'!J:J,MATCH('Isaac 401k'!N1151,'Retirement Calculator'!A:A,0),0),0)</f>
        <v>6404.7404596389215</v>
      </c>
      <c r="K1151" s="455">
        <f t="shared" ca="1" si="105"/>
        <v>202680.63129605583</v>
      </c>
      <c r="L1151" s="455">
        <f t="shared" ca="1" si="106"/>
        <v>48846032.142349452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48846032.142349452</v>
      </c>
      <c r="J1152" s="455">
        <f t="array" ref="J1152">IFERROR(INDEX('Retirement Calculator'!J:J,MATCH('Isaac 401k'!N1152,'Retirement Calculator'!A:A,0),0),0)</f>
        <v>6404.7404596389215</v>
      </c>
      <c r="K1152" s="455">
        <f t="shared" ca="1" si="105"/>
        <v>203498.44750787423</v>
      </c>
      <c r="L1152" s="455">
        <f t="shared" ca="1" si="106"/>
        <v>49043125.849397689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49043125.849397689</v>
      </c>
      <c r="J1153" s="455">
        <f t="array" ref="J1153">IFERROR(INDEX('Retirement Calculator'!J:J,MATCH('Isaac 401k'!N1153,'Retirement Calculator'!A:A,0),0),0)</f>
        <v>6404.7404596389215</v>
      </c>
      <c r="K1153" s="455">
        <f t="shared" ca="1" si="105"/>
        <v>204319.67128724189</v>
      </c>
      <c r="L1153" s="455">
        <f t="shared" ca="1" si="106"/>
        <v>49241040.780225292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49241040.780225292</v>
      </c>
      <c r="J1154" s="455">
        <f t="array" ref="J1154">IFERROR(INDEX('Retirement Calculator'!J:J,MATCH('Isaac 401k'!N1154,'Retirement Calculator'!A:A,0),0),0)</f>
        <v>6404.7404596389215</v>
      </c>
      <c r="K1154" s="455">
        <f t="shared" ca="1" si="105"/>
        <v>205144.31683235691</v>
      </c>
      <c r="L1154" s="455">
        <f t="shared" ca="1" si="106"/>
        <v>49439780.356598012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49439780.356598012</v>
      </c>
      <c r="J1155" s="455">
        <f t="array" ref="J1155">IFERROR(INDEX('Retirement Calculator'!J:J,MATCH('Isaac 401k'!N1155,'Retirement Calculator'!A:A,0),0),0)</f>
        <v>6404.7404596389215</v>
      </c>
      <c r="K1155" s="455">
        <f t="shared" ca="1" si="105"/>
        <v>205972.39840057655</v>
      </c>
      <c r="L1155" s="455">
        <f t="shared" ca="1" si="106"/>
        <v>49639348.014538951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49639348.014538951</v>
      </c>
      <c r="J1156" s="455">
        <f t="array" ref="J1156">IFERROR(INDEX('Retirement Calculator'!J:J,MATCH('Isaac 401k'!N1156,'Retirement Calculator'!A:A,0),0),0)</f>
        <v>6404.7404596389215</v>
      </c>
      <c r="K1156" s="455">
        <f t="shared" ca="1" si="105"/>
        <v>206803.93030866381</v>
      </c>
      <c r="L1156" s="455">
        <f t="shared" ca="1" si="106"/>
        <v>49839747.204387978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49839747.204387978</v>
      </c>
      <c r="J1157" s="455">
        <f t="array" ref="J1157">IFERROR(INDEX('Retirement Calculator'!J:J,MATCH('Isaac 401k'!N1157,'Retirement Calculator'!A:A,0),0),0)</f>
        <v>6404.7404596389215</v>
      </c>
      <c r="K1157" s="455">
        <f t="shared" ca="1" si="105"/>
        <v>207638.92693303476</v>
      </c>
      <c r="L1157" s="455">
        <f t="shared" ca="1" si="106"/>
        <v>50040981.390861377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50040981.390861377</v>
      </c>
      <c r="J1158" s="455">
        <f t="array" ref="J1158">IFERROR(INDEX('Retirement Calculator'!J:J,MATCH('Isaac 401k'!N1158,'Retirement Calculator'!A:A,0),0),0)</f>
        <v>6404.7404596389215</v>
      </c>
      <c r="K1158" s="455">
        <f t="shared" ca="1" si="105"/>
        <v>208477.40271000724</v>
      </c>
      <c r="L1158" s="455">
        <f t="shared" ca="1" si="106"/>
        <v>50243054.053111747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50243054.053111747</v>
      </c>
      <c r="J1159" s="455">
        <f t="array" ref="J1159">IFERROR(INDEX('Retirement Calculator'!J:J,MATCH('Isaac 401k'!N1159,'Retirement Calculator'!A:A,0),0),0)</f>
        <v>6404.7404596389215</v>
      </c>
      <c r="K1159" s="455">
        <f t="shared" ca="1" si="105"/>
        <v>209319.37213605046</v>
      </c>
      <c r="L1159" s="455">
        <f t="shared" ca="1" si="106"/>
        <v>50445968.68478816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50445968.68478816</v>
      </c>
      <c r="J1160" s="455">
        <f t="array" ref="J1160">IFERROR(INDEX('Retirement Calculator'!J:J,MATCH('Isaac 401k'!N1160,'Retirement Calculator'!A:A,0),0),0)</f>
        <v>6404.7404596389215</v>
      </c>
      <c r="K1160" s="455">
        <f t="shared" ca="1" si="105"/>
        <v>210164.84976803552</v>
      </c>
      <c r="L1160" s="455">
        <f t="shared" ca="1" si="106"/>
        <v>50649728.794096559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50649728.794096559</v>
      </c>
      <c r="J1161" s="455">
        <f t="array" ref="J1161">IFERROR(INDEX('Retirement Calculator'!J:J,MATCH('Isaac 401k'!N1161,'Retirement Calculator'!A:A,0),0),0)</f>
        <v>6404.7404596389215</v>
      </c>
      <c r="K1161" s="455">
        <f t="shared" ca="1" si="105"/>
        <v>211013.85022348718</v>
      </c>
      <c r="L1161" s="455">
        <f t="shared" ca="1" si="106"/>
        <v>50854337.903860413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50854337.903860413</v>
      </c>
      <c r="J1162" s="455">
        <f t="array" ref="J1162">IFERROR(INDEX('Retirement Calculator'!J:J,MATCH('Isaac 401k'!N1162,'Retirement Calculator'!A:A,0),0),0)</f>
        <v>6404.7404596389215</v>
      </c>
      <c r="K1162" s="455">
        <f t="shared" ca="1" si="105"/>
        <v>211866.38818083657</v>
      </c>
      <c r="L1162" s="455">
        <f t="shared" ca="1" si="106"/>
        <v>51059799.551581614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51059799.551581614</v>
      </c>
      <c r="J1163" s="455">
        <f t="array" ref="J1163">IFERROR(INDEX('Retirement Calculator'!J:J,MATCH('Isaac 401k'!N1163,'Retirement Calculator'!A:A,0),0),0)</f>
        <v>6404.7404596389215</v>
      </c>
      <c r="K1163" s="455">
        <f t="shared" ca="1" si="105"/>
        <v>212722.4783796749</v>
      </c>
      <c r="L1163" s="455">
        <f t="shared" ca="1" si="106"/>
        <v>51266117.289501652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51266117.289501652</v>
      </c>
      <c r="J1164" s="455">
        <f t="array" ref="J1164">IFERROR(INDEX('Retirement Calculator'!J:J,MATCH('Isaac 401k'!N1164,'Retirement Calculator'!A:A,0),0),0)</f>
        <v>6404.7404596389215</v>
      </c>
      <c r="K1164" s="455">
        <f t="shared" ca="1" si="105"/>
        <v>213582.1356210084</v>
      </c>
      <c r="L1164" s="455">
        <f t="shared" ca="1" si="106"/>
        <v>51473294.684663028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51473294.684663028</v>
      </c>
      <c r="J1165" s="455">
        <f t="array" ref="J1165">IFERROR(INDEX('Retirement Calculator'!J:J,MATCH('Isaac 401k'!N1165,'Retirement Calculator'!A:A,0),0),0)</f>
        <v>6404.7404596389215</v>
      </c>
      <c r="K1165" s="455">
        <f t="shared" ca="1" si="105"/>
        <v>214445.37476751412</v>
      </c>
      <c r="L1165" s="455">
        <f t="shared" ca="1" si="106"/>
        <v>51681335.318970904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51681335.318970904</v>
      </c>
      <c r="J1166" s="455">
        <f t="array" ref="J1166">IFERROR(INDEX('Retirement Calculator'!J:J,MATCH('Isaac 401k'!N1166,'Retirement Calculator'!A:A,0),0),0)</f>
        <v>6404.7404596389215</v>
      </c>
      <c r="K1166" s="455">
        <f t="shared" ca="1" si="105"/>
        <v>215312.21074379695</v>
      </c>
      <c r="L1166" s="455">
        <f t="shared" ca="1" si="106"/>
        <v>51890242.789255068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51890242.789255068</v>
      </c>
      <c r="J1167" s="455">
        <f t="array" ref="J1167">IFERROR(INDEX('Retirement Calculator'!J:J,MATCH('Isaac 401k'!N1167,'Retirement Calculator'!A:A,0),0),0)</f>
        <v>6404.7404596389215</v>
      </c>
      <c r="K1167" s="455">
        <f t="shared" ca="1" si="105"/>
        <v>216182.65853664762</v>
      </c>
      <c r="L1167" s="455">
        <f t="shared" ca="1" si="106"/>
        <v>52100020.707332082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52100020.707332082</v>
      </c>
      <c r="J1168" s="455">
        <f t="array" ref="J1168">IFERROR(INDEX('Retirement Calculator'!J:J,MATCH('Isaac 401k'!N1168,'Retirement Calculator'!A:A,0),0),0)</f>
        <v>6404.7404596389215</v>
      </c>
      <c r="K1168" s="455">
        <f t="shared" ca="1" si="105"/>
        <v>217056.73319530184</v>
      </c>
      <c r="L1168" s="455">
        <f t="shared" ca="1" si="106"/>
        <v>52310672.700067751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52310672.700067751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217961.13625028226</v>
      </c>
      <c r="L1169" s="455">
        <f t="shared" ca="1" si="106"/>
        <v>52528633.836318031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52528633.836318031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218869.30765132513</v>
      </c>
      <c r="L1170" s="455">
        <f t="shared" ca="1" si="106"/>
        <v>52747503.143969357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52747503.143969357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219781.2630998723</v>
      </c>
      <c r="L1171" s="455">
        <f t="shared" ca="1" si="106"/>
        <v>52967284.407069229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52967284.407069229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220697.01836278845</v>
      </c>
      <c r="L1172" s="455">
        <f t="shared" ca="1" si="106"/>
        <v>53187981.425432019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53187981.425432019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221616.5892726334</v>
      </c>
      <c r="L1173" s="455">
        <f t="shared" ca="1" si="106"/>
        <v>53409598.014704652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53409598.014704652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222539.99172793602</v>
      </c>
      <c r="L1174" s="455">
        <f t="shared" ca="1" si="106"/>
        <v>53632138.006432585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53632138.006432585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223467.24169346911</v>
      </c>
      <c r="L1175" s="455">
        <f t="shared" ca="1" si="106"/>
        <v>53855605.248126052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53855605.248126052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224398.35520052517</v>
      </c>
      <c r="L1176" s="455">
        <f t="shared" ca="1" si="106"/>
        <v>54080003.603326574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54080003.603326574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225333.34834719406</v>
      </c>
      <c r="L1177" s="455">
        <f t="shared" ca="1" si="106"/>
        <v>54305336.951673768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54305336.951673768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226272.23729864068</v>
      </c>
      <c r="L1178" s="455">
        <f t="shared" ca="1" si="106"/>
        <v>54531609.188972406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54531609.188972406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227215.03828738502</v>
      </c>
      <c r="L1179" s="455">
        <f t="shared" ca="1" si="106"/>
        <v>54758824.227259792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54758824.227259792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228161.76761358243</v>
      </c>
      <c r="L1180" s="455">
        <f t="shared" ca="1" si="106"/>
        <v>54986985.994873375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54986985.994873375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229112.44164530572</v>
      </c>
      <c r="L1181" s="455">
        <f t="shared" ca="1" si="106"/>
        <v>55216098.436518684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55216098.436518684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230067.07681882789</v>
      </c>
      <c r="L1182" s="455">
        <f t="shared" ca="1" si="106"/>
        <v>55446165.513337515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55446165.513337515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231025.68963890633</v>
      </c>
      <c r="L1183" s="455">
        <f t="shared" ca="1" si="106"/>
        <v>55677191.202976421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55677191.202976421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231988.29667906841</v>
      </c>
      <c r="L1184" s="455">
        <f t="shared" ca="1" si="106"/>
        <v>55909179.499655493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55909179.499655493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232954.91458189787</v>
      </c>
      <c r="L1185" s="455">
        <f t="shared" ca="1" si="106"/>
        <v>56142134.414237387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56142134.414237387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233925.56005932248</v>
      </c>
      <c r="L1186" s="455">
        <f t="shared" ca="1" si="106"/>
        <v>56376059.974296711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56376059.974296711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234900.249892903</v>
      </c>
      <c r="L1187" s="455">
        <f t="shared" ca="1" si="106"/>
        <v>56610960.224189617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56610960.224189617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235879.00093412338</v>
      </c>
      <c r="L1188" s="455">
        <f t="shared" ca="1" si="106"/>
        <v>56846839.225123741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56846839.225123741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236861.83010468227</v>
      </c>
      <c r="L1189" s="455">
        <f t="shared" ca="1" si="106"/>
        <v>57083701.05522842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57083701.05522842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237848.75439678505</v>
      </c>
      <c r="L1190" s="455">
        <f t="shared" ca="1" si="106"/>
        <v>57321549.809625208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57321549.809625208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238839.79087343838</v>
      </c>
      <c r="L1191" s="455">
        <f t="shared" ca="1" si="106"/>
        <v>57560389.600498646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57560389.600498646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239834.95666874436</v>
      </c>
      <c r="L1192" s="455">
        <f t="shared" ca="1" si="106"/>
        <v>57800224.557167388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57800224.557167388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240834.26898819744</v>
      </c>
      <c r="L1193" s="455">
        <f t="shared" ca="1" si="106"/>
        <v>58041058.826155588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58041058.826155588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241837.74510898162</v>
      </c>
      <c r="L1194" s="455">
        <f t="shared" ca="1" si="106"/>
        <v>58282896.571264572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58282896.571264572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242845.40238026902</v>
      </c>
      <c r="L1195" s="455">
        <f t="shared" ca="1" si="106"/>
        <v>58525741.973644838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58525741.973644838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243857.25822352016</v>
      </c>
      <c r="L1196" s="455">
        <f t="shared" ca="1" si="106"/>
        <v>58769599.231868356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58769599.231868356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244873.33013278485</v>
      </c>
      <c r="L1197" s="455">
        <f t="shared" ca="1" si="106"/>
        <v>59014472.562001139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59014472.562001139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245893.63567500474</v>
      </c>
      <c r="L1198" s="455">
        <f t="shared" ca="1" si="106"/>
        <v>59260366.197676145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59260366.197676145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246918.19249031728</v>
      </c>
      <c r="L1199" s="455">
        <f t="shared" ca="1" si="106"/>
        <v>59507284.390166461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59507284.390166461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247947.01829236024</v>
      </c>
      <c r="L1200" s="455">
        <f t="shared" ca="1" si="106"/>
        <v>59755231.408458821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59755231.408458821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248980.13086857842</v>
      </c>
      <c r="L1201" s="455">
        <f t="shared" ca="1" si="106"/>
        <v>60004211.539327398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60004211.539327398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250017.54808053083</v>
      </c>
      <c r="L1202" s="455">
        <f t="shared" ca="1" si="106"/>
        <v>60254229.087407932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60254229.087407932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251059.28786419972</v>
      </c>
      <c r="L1203" s="455">
        <f t="shared" ca="1" si="106"/>
        <v>60505288.375272132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60505288.375272132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252105.36823030058</v>
      </c>
      <c r="L1204" s="455">
        <f t="shared" ca="1" si="106"/>
        <v>60757393.743502431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60757393.743502431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253155.80726459346</v>
      </c>
      <c r="L1205" s="455">
        <f t="shared" ca="1" si="106"/>
        <v>61010549.550767027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61010549.550767027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254210.62312819593</v>
      </c>
      <c r="L1206" s="455">
        <f t="shared" ca="1" si="106"/>
        <v>61264760.173895225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61264760.173895225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255269.83405789678</v>
      </c>
      <c r="L1207" s="455">
        <f t="shared" ca="1" si="106"/>
        <v>61520030.007953122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61520030.007953122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256333.45836647134</v>
      </c>
      <c r="L1208" s="455">
        <f t="shared" ca="1" si="106"/>
        <v>61776363.466319591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61776363.466319591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257401.5144429983</v>
      </c>
      <c r="L1209" s="455">
        <f t="shared" ca="1" si="106"/>
        <v>62033764.980762586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62033764.980762586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258474.02075317744</v>
      </c>
      <c r="L1210" s="455">
        <f t="shared" ca="1" si="106"/>
        <v>62292239.001515761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62292239.001515761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259550.99583964903</v>
      </c>
      <c r="L1211" s="455">
        <f t="shared" ca="1" si="106"/>
        <v>62551789.997355409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62551789.997355409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260632.4583223142</v>
      </c>
      <c r="L1212" s="455">
        <f t="shared" ca="1" si="106"/>
        <v>62812422.455677725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62812422.455677725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261718.42689865714</v>
      </c>
      <c r="L1213" s="455">
        <f t="shared" ca="1" si="106"/>
        <v>63074140.882576384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63074140.882576384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262808.92034406826</v>
      </c>
      <c r="L1214" s="455">
        <f t="shared" ca="1" si="106"/>
        <v>63336949.802920453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63336949.802920453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263903.95751216856</v>
      </c>
      <c r="L1215" s="455">
        <f t="shared" ca="1" si="106"/>
        <v>63600853.760432623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63600853.760432623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265003.55733513593</v>
      </c>
      <c r="L1216" s="455">
        <f t="shared" ca="1" si="106"/>
        <v>63865857.317767762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63865857.317767762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266107.73882403236</v>
      </c>
      <c r="L1217" s="455">
        <f t="shared" ca="1" si="106"/>
        <v>64131965.056591794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64131965.056591794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267216.52106913243</v>
      </c>
      <c r="L1218" s="455">
        <f t="shared" ca="1" si="106"/>
        <v>64399181.577660926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64399181.577660926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268329.92324025388</v>
      </c>
      <c r="L1219" s="455">
        <f t="shared" ca="1" si="106"/>
        <v>64667511.500901178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64667511.500901178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269447.96458708821</v>
      </c>
      <c r="L1220" s="455">
        <f t="shared" ca="1" si="106"/>
        <v>64936959.465488262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64936959.465488262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270570.66443953442</v>
      </c>
      <c r="L1221" s="455">
        <f t="shared" ca="1" si="106"/>
        <v>65207530.129927799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65207530.129927799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271698.04220803251</v>
      </c>
      <c r="L1222" s="455">
        <f t="shared" ca="1" si="106"/>
        <v>65479228.17213583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65479228.17213583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272830.11738389928</v>
      </c>
      <c r="L1223" s="455">
        <f t="shared" ca="1" si="106"/>
        <v>65752058.289519727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65752058.289519727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273966.9095396655</v>
      </c>
      <c r="L1224" s="455">
        <f t="shared" ca="1" si="106"/>
        <v>66026025.19905939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66026025.19905939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275108.43832941412</v>
      </c>
      <c r="L1225" s="455">
        <f t="shared" ca="1" si="106"/>
        <v>66301133.637388803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66301133.637388803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276254.72348912002</v>
      </c>
      <c r="L1226" s="455">
        <f t="shared" ca="1" si="106"/>
        <v>66577388.360877924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66577388.360877924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277405.78483699134</v>
      </c>
      <c r="L1227" s="455">
        <f t="shared" ca="1" si="106"/>
        <v>66854794.145714916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66854794.145714916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278561.64227381215</v>
      </c>
      <c r="L1228" s="455">
        <f t="shared" ca="1" si="106"/>
        <v>67133355.787988722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67133355.787988722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279722.31578328635</v>
      </c>
      <c r="L1229" s="455">
        <f t="shared" ca="1" si="106"/>
        <v>67413078.103772014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67413078.103772014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280887.8254323834</v>
      </c>
      <c r="L1230" s="455">
        <f t="shared" ca="1" si="106"/>
        <v>67693965.929204404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67693965.929204404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282058.19137168501</v>
      </c>
      <c r="L1231" s="455">
        <f t="shared" ca="1" si="106"/>
        <v>67976024.120576084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67976024.120576084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283233.43383573368</v>
      </c>
      <c r="L1232" s="455">
        <f t="shared" ca="1" si="106"/>
        <v>68259257.554411814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68259257.554411814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284413.57314338256</v>
      </c>
      <c r="L1233" s="455">
        <f t="shared" ca="1" si="106"/>
        <v>68543671.127555192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68543671.127555192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285598.6296981466</v>
      </c>
      <c r="L1234" s="455">
        <f t="shared" ca="1" si="106"/>
        <v>68829269.757253334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68829269.757253334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286788.62398855557</v>
      </c>
      <c r="L1235" s="455">
        <f t="shared" ca="1" si="106"/>
        <v>69116058.381241888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69116058.381241888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287983.57658850786</v>
      </c>
      <c r="L1236" s="455">
        <f t="shared" ca="1" si="106"/>
        <v>69404041.957830399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69404041.957830399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289183.50815762667</v>
      </c>
      <c r="L1237" s="455">
        <f t="shared" ca="1" si="106"/>
        <v>69693225.465988025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69693225.465988025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290388.43944161676</v>
      </c>
      <c r="L1238" s="455">
        <f t="shared" ca="1" si="106"/>
        <v>69983613.905429646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69983613.905429646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291598.3912726235</v>
      </c>
      <c r="L1239" s="455">
        <f t="shared" ca="1" si="106"/>
        <v>70275212.296702266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70275212.296702266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292813.38456959277</v>
      </c>
      <c r="L1240" s="455">
        <f t="shared" ca="1" si="106"/>
        <v>70568025.681271851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70568025.681271851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294033.44033863273</v>
      </c>
      <c r="L1241" s="455">
        <f t="shared" ca="1" si="106"/>
        <v>70862059.121610478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70862059.121610478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295258.57967337698</v>
      </c>
      <c r="L1242" s="455">
        <f t="shared" ca="1" si="106"/>
        <v>71157317.701283857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71157317.701283857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296488.82375534938</v>
      </c>
      <c r="L1243" s="455">
        <f t="shared" ca="1" si="106"/>
        <v>71453806.525039211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71453806.525039211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297724.19385433005</v>
      </c>
      <c r="L1244" s="455">
        <f t="shared" ca="1" si="106"/>
        <v>71751530.718893543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71751530.718893543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298964.71132872312</v>
      </c>
      <c r="L1245" s="455">
        <f t="shared" ca="1" si="106"/>
        <v>72050495.430222273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72050495.430222273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300210.39762592613</v>
      </c>
      <c r="L1246" s="455">
        <f t="shared" ca="1" si="106"/>
        <v>72350705.827848196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72350705.827848196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301461.27428270079</v>
      </c>
      <c r="L1247" s="455">
        <f t="shared" ca="1" si="106"/>
        <v>72652167.10213089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72652167.10213089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302717.36292554537</v>
      </c>
      <c r="L1248" s="455">
        <f t="shared" ca="1" si="106"/>
        <v>72954884.465056434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72954884.465056434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303978.68527106848</v>
      </c>
      <c r="L1249" s="455">
        <f t="shared" ca="1" si="106"/>
        <v>73258863.150327504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73258863.150327504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305245.26312636462</v>
      </c>
      <c r="L1250" s="455">
        <f t="shared" ca="1" si="106"/>
        <v>73564108.413453862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73564108.413453862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306517.11838939111</v>
      </c>
      <c r="L1251" s="455">
        <f t="shared" ca="1" si="106"/>
        <v>73870625.53184326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73870625.53184326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307794.27304934693</v>
      </c>
      <c r="L1252" s="455">
        <f t="shared" ca="1" si="106"/>
        <v>74178419.8048926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74178419.8048926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309076.74918705248</v>
      </c>
      <c r="L1253" s="455">
        <f t="shared" ca="1" si="106"/>
        <v>74487496.554079652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74487496.554079652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310364.5689753319</v>
      </c>
      <c r="L1254" s="455">
        <f t="shared" ca="1" si="106"/>
        <v>74797861.123054981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74797861.123054981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311657.75467939576</v>
      </c>
      <c r="L1255" s="455">
        <f t="shared" ca="1" si="106"/>
        <v>75109518.877734378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75109518.877734378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312956.32865722658</v>
      </c>
      <c r="L1256" s="455">
        <f t="shared" ca="1" si="106"/>
        <v>75422475.206391603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75422475.206391603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314260.31335996499</v>
      </c>
      <c r="L1257" s="455">
        <f t="shared" ca="1" si="106"/>
        <v>75736735.519751564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75736735.519751564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315569.73133229819</v>
      </c>
      <c r="L1258" s="455">
        <f t="shared" ca="1" si="106"/>
        <v>76052305.251083866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76052305.251083866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316884.60521284945</v>
      </c>
      <c r="L1259" s="455">
        <f t="shared" ca="1" si="106"/>
        <v>76369189.856296718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76369189.856296718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318204.95773456967</v>
      </c>
      <c r="L1260" s="455">
        <f t="shared" ca="1" si="106"/>
        <v>76687394.814031288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76687394.814031288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319530.81172513036</v>
      </c>
      <c r="L1261" s="455">
        <f t="shared" ca="1" si="106"/>
        <v>77006925.625756413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77006925.625756413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320862.1901073184</v>
      </c>
      <c r="L1262" s="455">
        <f t="shared" ca="1" si="106"/>
        <v>77327787.815863729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77327787.815863729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322199.11589943222</v>
      </c>
      <c r="L1263" s="455">
        <f t="shared" ca="1" si="106"/>
        <v>77649986.931763157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77649986.931763157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323541.61221567984</v>
      </c>
      <c r="L1264" s="455">
        <f t="shared" ca="1" si="106"/>
        <v>77973528.54397884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77973528.54397884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324889.7022665785</v>
      </c>
      <c r="L1265" s="455">
        <f t="shared" ca="1" si="106"/>
        <v>78298418.246245414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78298418.246245414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326243.40935935586</v>
      </c>
      <c r="L1266" s="455">
        <f t="shared" ca="1" si="106"/>
        <v>78624661.655604765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78624661.655604765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327602.75689835317</v>
      </c>
      <c r="L1267" s="455">
        <f t="shared" ca="1" si="106"/>
        <v>78952264.412503123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78952264.412503123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328967.76838542969</v>
      </c>
      <c r="L1268" s="455">
        <f t="shared" ca="1" si="106"/>
        <v>79281232.180888548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79281232.180888548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330338.46742036892</v>
      </c>
      <c r="L1269" s="455">
        <f t="shared" ca="1" si="106"/>
        <v>79611570.648308918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79611570.648308918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331714.87770128716</v>
      </c>
      <c r="L1270" s="455">
        <f t="shared" ca="1" si="106"/>
        <v>79943285.5260102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79943285.5260102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333097.02302504249</v>
      </c>
      <c r="L1271" s="455">
        <f t="shared" ca="1" si="106"/>
        <v>80276382.549035236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80276382.549035236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334484.9272876468</v>
      </c>
      <c r="L1272" s="455">
        <f t="shared" ca="1" si="106"/>
        <v>80610867.476322889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80610867.476322889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335878.61448467872</v>
      </c>
      <c r="L1273" s="455">
        <f t="shared" ca="1" si="106"/>
        <v>80946746.090807572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80946746.090807572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337278.10871169821</v>
      </c>
      <c r="L1274" s="455">
        <f t="shared" ca="1" si="106"/>
        <v>81284024.199519277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81284024.199519277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338683.43416466366</v>
      </c>
      <c r="L1275" s="455">
        <f t="shared" ca="1" si="106"/>
        <v>81622707.633683935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81622707.633683935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340094.61514034972</v>
      </c>
      <c r="L1276" s="455">
        <f t="shared" ca="1" si="106"/>
        <v>81962802.248824283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81962802.248824283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341511.67603676784</v>
      </c>
      <c r="L1277" s="455">
        <f t="shared" ca="1" si="106"/>
        <v>82304313.924861059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82304313.924861059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342934.64135358774</v>
      </c>
      <c r="L1278" s="455">
        <f t="shared" ca="1" si="106"/>
        <v>82647248.566214651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82647248.566214651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344363.53569256107</v>
      </c>
      <c r="L1279" s="455">
        <f t="shared" ca="1" si="106"/>
        <v>82991612.101907209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82991612.101907209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345798.38375794672</v>
      </c>
      <c r="L1280" s="455">
        <f t="shared" ca="1" si="106"/>
        <v>83337410.485665157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83337410.485665157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347239.21035693813</v>
      </c>
      <c r="L1281" s="455">
        <f t="shared" ca="1" si="106"/>
        <v>83684649.696022093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83684649.696022093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348686.04040009202</v>
      </c>
      <c r="L1282" s="455">
        <f t="shared" ca="1" si="106"/>
        <v>84033335.736422181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84033335.736422181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350138.89890175906</v>
      </c>
      <c r="L1283" s="455">
        <f t="shared" ref="L1283:L1537" ca="1" si="127">I1283-J1283+K1283</f>
        <v>84383474.635323942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84383474.635323942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351597.81098051643</v>
      </c>
      <c r="L1284" s="455">
        <f t="shared" ca="1" si="127"/>
        <v>84735072.446304455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84735072.446304455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353062.80185960187</v>
      </c>
      <c r="L1285" s="455">
        <f t="shared" ca="1" si="127"/>
        <v>85088135.248164058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85088135.248164058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354533.89686735021</v>
      </c>
      <c r="L1286" s="455">
        <f t="shared" ca="1" si="127"/>
        <v>85442669.145031407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85442669.145031407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356011.12143763085</v>
      </c>
      <c r="L1287" s="455">
        <f t="shared" ca="1" si="127"/>
        <v>85798680.266469032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85798680.266469032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357494.50111028762</v>
      </c>
      <c r="L1288" s="455">
        <f t="shared" ca="1" si="127"/>
        <v>86156174.767579317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86156174.767579317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358984.06153158046</v>
      </c>
      <c r="L1289" s="455">
        <f t="shared" ca="1" si="127"/>
        <v>86515158.829110891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86515158.829110891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360479.8284546287</v>
      </c>
      <c r="L1290" s="455">
        <f t="shared" ca="1" si="127"/>
        <v>86875638.657565519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86875638.657565519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361981.82773985632</v>
      </c>
      <c r="L1291" s="455">
        <f t="shared" ca="1" si="127"/>
        <v>87237620.485305369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87237620.485305369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363490.08535543905</v>
      </c>
      <c r="L1292" s="455">
        <f t="shared" ca="1" si="127"/>
        <v>87601110.570660815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87601110.570660815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365004.62737775338</v>
      </c>
      <c r="L1293" s="455">
        <f t="shared" ca="1" si="127"/>
        <v>87966115.198038563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87966115.198038563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366525.47999182733</v>
      </c>
      <c r="L1294" s="455">
        <f t="shared" ca="1" si="127"/>
        <v>88332640.678030387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88332640.678030387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368052.66949179326</v>
      </c>
      <c r="L1295" s="455">
        <f t="shared" ca="1" si="127"/>
        <v>88700693.347522184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88700693.347522184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369586.22228134243</v>
      </c>
      <c r="L1296" s="455">
        <f t="shared" ca="1" si="127"/>
        <v>89070279.569803521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89070279.569803521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371126.16487418133</v>
      </c>
      <c r="L1297" s="455">
        <f t="shared" ca="1" si="127"/>
        <v>89441405.734677702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89441405.734677702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372672.52389449044</v>
      </c>
      <c r="L1298" s="455">
        <f t="shared" ca="1" si="127"/>
        <v>89814078.258572191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89814078.258572191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374225.32607738412</v>
      </c>
      <c r="L1299" s="455">
        <f t="shared" ca="1" si="127"/>
        <v>90188303.584649578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90188303.584649578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375784.59826937324</v>
      </c>
      <c r="L1300" s="455">
        <f t="shared" ca="1" si="127"/>
        <v>90564088.182918951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90564088.182918951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377350.36742882896</v>
      </c>
      <c r="L1301" s="455">
        <f t="shared" ca="1" si="127"/>
        <v>90941438.550347775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90941438.550347775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378922.66062644904</v>
      </c>
      <c r="L1302" s="455">
        <f t="shared" ca="1" si="127"/>
        <v>91320361.210974231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91320361.210974231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380501.50504572596</v>
      </c>
      <c r="L1303" s="455">
        <f t="shared" ca="1" si="127"/>
        <v>91700862.716019958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91700862.716019958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382086.92798341648</v>
      </c>
      <c r="L1304" s="455">
        <f t="shared" ca="1" si="127"/>
        <v>92082949.644003376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92082949.644003376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383678.95685001404</v>
      </c>
      <c r="L1305" s="455">
        <f t="shared" ca="1" si="127"/>
        <v>92466628.600853384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92466628.600853384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385277.61917022243</v>
      </c>
      <c r="L1306" s="455">
        <f t="shared" ca="1" si="127"/>
        <v>92851906.220023602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92851906.220023602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386882.94258343166</v>
      </c>
      <c r="L1307" s="455">
        <f t="shared" ca="1" si="127"/>
        <v>93238789.162607029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93238789.162607029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388494.95484419598</v>
      </c>
      <c r="L1308" s="455">
        <f t="shared" ca="1" si="127"/>
        <v>93627284.117451221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93627284.117451221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390113.68382271344</v>
      </c>
      <c r="L1309" s="455">
        <f t="shared" ca="1" si="127"/>
        <v>94017397.801273927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94017397.801273927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391739.15750530805</v>
      </c>
      <c r="L1310" s="455">
        <f t="shared" ca="1" si="127"/>
        <v>94409136.958779231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94409136.958779231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393371.40399491345</v>
      </c>
      <c r="L1311" s="455">
        <f t="shared" ca="1" si="127"/>
        <v>94802508.362774149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94802508.362774149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395010.45151155896</v>
      </c>
      <c r="L1312" s="455">
        <f t="shared" ca="1" si="127"/>
        <v>95197518.81428571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95197518.81428571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396656.3283928571</v>
      </c>
      <c r="L1313" s="455">
        <f t="shared" ca="1" si="127"/>
        <v>95594175.142678574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95594175.142678574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398309.06309449405</v>
      </c>
      <c r="L1314" s="455">
        <f t="shared" ca="1" si="127"/>
        <v>95992484.20577307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95992484.20577307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399968.68419072113</v>
      </c>
      <c r="L1315" s="455">
        <f t="shared" ca="1" si="127"/>
        <v>96392452.889963791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96392452.889963791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401635.2203748491</v>
      </c>
      <c r="L1316" s="455">
        <f t="shared" ca="1" si="127"/>
        <v>96794088.110338643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96794088.110338643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403308.70045974432</v>
      </c>
      <c r="L1317" s="455">
        <f t="shared" ca="1" si="127"/>
        <v>97197396.810798392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97197396.810798392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404989.15337832662</v>
      </c>
      <c r="L1318" s="455">
        <f t="shared" ca="1" si="127"/>
        <v>97602385.964176714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97602385.964176714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406676.60818406963</v>
      </c>
      <c r="L1319" s="455">
        <f t="shared" ca="1" si="127"/>
        <v>98009062.572360784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98009062.572360784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408371.09405150329</v>
      </c>
      <c r="L1320" s="455">
        <f t="shared" ca="1" si="127"/>
        <v>98417433.666412294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98417433.666412294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410072.6402767179</v>
      </c>
      <c r="L1321" s="455">
        <f t="shared" ca="1" si="127"/>
        <v>98827506.306689009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98827506.306689009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411781.27627787087</v>
      </c>
      <c r="L1322" s="455">
        <f t="shared" ca="1" si="127"/>
        <v>99239287.582966879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99239287.582966879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413497.0315956953</v>
      </c>
      <c r="L1323" s="455">
        <f t="shared" ca="1" si="127"/>
        <v>99652784.614562571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99652784.614562571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415219.9358940107</v>
      </c>
      <c r="L1324" s="455">
        <f t="shared" ca="1" si="127"/>
        <v>100068004.55045658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100068004.55045658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416950.01896023576</v>
      </c>
      <c r="L1325" s="455">
        <f t="shared" ca="1" si="127"/>
        <v>100484954.56941682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100484954.56941682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418687.31070590339</v>
      </c>
      <c r="L1326" s="455">
        <f t="shared" ca="1" si="127"/>
        <v>100903641.88012272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100903641.88012272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420431.841167178</v>
      </c>
      <c r="L1327" s="455">
        <f t="shared" ca="1" si="127"/>
        <v>101324073.7212899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101324073.7212899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422183.64050537458</v>
      </c>
      <c r="L1328" s="455">
        <f t="shared" ca="1" si="127"/>
        <v>101746257.36179528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101746257.36179528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423942.73900748033</v>
      </c>
      <c r="L1329" s="455">
        <f t="shared" ca="1" si="127"/>
        <v>102170200.10080275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102170200.10080275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425709.16708667809</v>
      </c>
      <c r="L1330" s="455">
        <f t="shared" ca="1" si="127"/>
        <v>102595909.26788943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102595909.26788943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427482.9552828726</v>
      </c>
      <c r="L1331" s="455">
        <f t="shared" ca="1" si="127"/>
        <v>103023392.22317229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103023392.22317229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429264.13426321786</v>
      </c>
      <c r="L1332" s="455">
        <f t="shared" ca="1" si="127"/>
        <v>103452656.35743551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103452656.35743551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431052.73482264794</v>
      </c>
      <c r="L1333" s="455">
        <f t="shared" ca="1" si="127"/>
        <v>103883709.09225816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103883709.09225816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432848.78788440896</v>
      </c>
      <c r="L1334" s="455">
        <f t="shared" ca="1" si="127"/>
        <v>104316557.88014257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104316557.88014257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434652.32450059406</v>
      </c>
      <c r="L1335" s="455">
        <f t="shared" ca="1" si="127"/>
        <v>104751210.20464316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104751210.20464316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436463.37585267983</v>
      </c>
      <c r="L1336" s="455">
        <f t="shared" ca="1" si="127"/>
        <v>105187673.58049583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105187673.58049583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438281.973252066</v>
      </c>
      <c r="L1337" s="455">
        <f t="shared" ca="1" si="127"/>
        <v>105625955.55374791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105625955.55374791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440108.14814061625</v>
      </c>
      <c r="L1338" s="455">
        <f t="shared" ca="1" si="127"/>
        <v>106066063.70188852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106066063.70188852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441941.93209120212</v>
      </c>
      <c r="L1339" s="455">
        <f t="shared" ca="1" si="127"/>
        <v>106508005.63397972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106508005.63397972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443783.35680824885</v>
      </c>
      <c r="L1340" s="455">
        <f t="shared" ca="1" si="127"/>
        <v>106951788.99078797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106951788.99078797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445632.45412828313</v>
      </c>
      <c r="L1341" s="455">
        <f t="shared" ca="1" si="127"/>
        <v>107397421.44491625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107397421.44491625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447489.25602048432</v>
      </c>
      <c r="L1342" s="455">
        <f t="shared" ca="1" si="127"/>
        <v>107844910.70093673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107844910.70093673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449353.79458723636</v>
      </c>
      <c r="L1343" s="455">
        <f t="shared" ca="1" si="127"/>
        <v>108294264.49552397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108294264.49552397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451226.10206468322</v>
      </c>
      <c r="L1344" s="455">
        <f t="shared" ca="1" si="127"/>
        <v>108745490.59758866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108745490.59758866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453106.21082328609</v>
      </c>
      <c r="L1345" s="455">
        <f t="shared" ca="1" si="127"/>
        <v>109198596.80841194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109198596.80841194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454994.15336838306</v>
      </c>
      <c r="L1346" s="455">
        <f t="shared" ca="1" si="127"/>
        <v>109653590.96178032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109653590.96178032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456889.96234075137</v>
      </c>
      <c r="L1347" s="455">
        <f t="shared" ca="1" si="127"/>
        <v>110110480.92412108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110110480.92412108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458793.67051717115</v>
      </c>
      <c r="L1348" s="455">
        <f t="shared" ca="1" si="127"/>
        <v>110569274.59463826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110569274.59463826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460705.31081099273</v>
      </c>
      <c r="L1349" s="455">
        <f t="shared" ca="1" si="127"/>
        <v>111029979.90544926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111029979.90544926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462624.91627270519</v>
      </c>
      <c r="L1350" s="455">
        <f t="shared" ca="1" si="127"/>
        <v>111492604.82172196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111492604.82172196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464552.52009050822</v>
      </c>
      <c r="L1351" s="455">
        <f t="shared" ca="1" si="127"/>
        <v>111957157.34181246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111957157.34181246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466488.15559088526</v>
      </c>
      <c r="L1352" s="455">
        <f t="shared" ca="1" si="127"/>
        <v>112423645.49740335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112423645.49740335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468431.85623918072</v>
      </c>
      <c r="L1353" s="455">
        <f t="shared" ca="1" si="127"/>
        <v>112892077.35364254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112892077.35364254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470383.65564017731</v>
      </c>
      <c r="L1354" s="455">
        <f t="shared" ca="1" si="127"/>
        <v>113362461.00928271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113362461.00928271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472343.58753867797</v>
      </c>
      <c r="L1355" s="455">
        <f t="shared" ca="1" si="127"/>
        <v>113834804.59682138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113834804.59682138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474311.68582008913</v>
      </c>
      <c r="L1356" s="455">
        <f t="shared" ca="1" si="127"/>
        <v>114309116.28264147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114309116.28264147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476287.9845110061</v>
      </c>
      <c r="L1357" s="455">
        <f t="shared" ca="1" si="127"/>
        <v>114785404.26715247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114785404.26715247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478272.51777980197</v>
      </c>
      <c r="L1358" s="455">
        <f t="shared" ca="1" si="127"/>
        <v>115263676.78493227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115263676.78493227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480265.31993721786</v>
      </c>
      <c r="L1359" s="455">
        <f t="shared" ca="1" si="127"/>
        <v>115743942.10486948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115743942.10486948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482266.42543695617</v>
      </c>
      <c r="L1360" s="455">
        <f t="shared" ca="1" si="127"/>
        <v>116226208.53030644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116226208.53030644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484275.86887627689</v>
      </c>
      <c r="L1361" s="455">
        <f t="shared" ca="1" si="127"/>
        <v>116710484.39918272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116710484.39918272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486293.68499659473</v>
      </c>
      <c r="L1362" s="455">
        <f t="shared" ca="1" si="127"/>
        <v>117196778.08417931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117196778.08417931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488319.90868408047</v>
      </c>
      <c r="L1363" s="455">
        <f t="shared" ca="1" si="127"/>
        <v>117685097.99286339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117685097.99286339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490354.57497026416</v>
      </c>
      <c r="L1364" s="455">
        <f t="shared" ca="1" si="127"/>
        <v>118175452.56783365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118175452.56783365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492397.71903264016</v>
      </c>
      <c r="L1365" s="455">
        <f t="shared" ca="1" si="127"/>
        <v>118667850.28686629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118667850.28686629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494449.37619527627</v>
      </c>
      <c r="L1366" s="455">
        <f t="shared" ca="1" si="127"/>
        <v>119162299.66306157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119162299.66306157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496509.58192942321</v>
      </c>
      <c r="L1367" s="455">
        <f t="shared" ca="1" si="127"/>
        <v>119658809.244991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119658809.244991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498578.37185412919</v>
      </c>
      <c r="L1368" s="455">
        <f t="shared" ca="1" si="127"/>
        <v>120157387.61684513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120157387.61684513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500655.7817368547</v>
      </c>
      <c r="L1369" s="455">
        <f t="shared" ca="1" si="127"/>
        <v>120658043.39858198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120658043.39858198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502741.84749409166</v>
      </c>
      <c r="L1370" s="455">
        <f t="shared" ca="1" si="127"/>
        <v>121160785.24607608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121160785.24607608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504836.60519198369</v>
      </c>
      <c r="L1371" s="455">
        <f t="shared" ca="1" si="127"/>
        <v>121665621.85126807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121665621.85126807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506940.09104695026</v>
      </c>
      <c r="L1372" s="455">
        <f t="shared" ca="1" si="127"/>
        <v>122172561.94231501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122172561.94231501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509052.34142631263</v>
      </c>
      <c r="L1373" s="455">
        <f t="shared" ca="1" si="127"/>
        <v>122681614.28374133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122681614.28374133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511173.39284892211</v>
      </c>
      <c r="L1374" s="455">
        <f t="shared" ca="1" si="127"/>
        <v>123192787.67659025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123192787.67659025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513303.28198579268</v>
      </c>
      <c r="L1375" s="455">
        <f t="shared" ca="1" si="127"/>
        <v>123706090.95857604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123706090.95857604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515442.04566073348</v>
      </c>
      <c r="L1376" s="455">
        <f t="shared" ca="1" si="127"/>
        <v>124221533.00423677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124221533.00423677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517589.72085098654</v>
      </c>
      <c r="L1377" s="455">
        <f t="shared" ca="1" si="127"/>
        <v>124739122.72508776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124739122.72508776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519746.34468786558</v>
      </c>
      <c r="L1378" s="455">
        <f t="shared" ca="1" si="127"/>
        <v>125258869.06977563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125258869.06977563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521911.95445739845</v>
      </c>
      <c r="L1379" s="455">
        <f t="shared" ca="1" si="127"/>
        <v>125780781.02423303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125780781.02423303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524086.58760097087</v>
      </c>
      <c r="L1380" s="455">
        <f t="shared" ca="1" si="127"/>
        <v>126304867.611834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126304867.611834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526270.28171597491</v>
      </c>
      <c r="L1381" s="455">
        <f t="shared" ca="1" si="127"/>
        <v>126831137.89354998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126831137.89354998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528463.07455645816</v>
      </c>
      <c r="L1382" s="455">
        <f t="shared" ca="1" si="127"/>
        <v>127359600.96810643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127359600.96810643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530665.00403377682</v>
      </c>
      <c r="L1383" s="455">
        <f t="shared" ca="1" si="127"/>
        <v>127890265.97214021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127890265.97214021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532876.1082172509</v>
      </c>
      <c r="L1384" s="455">
        <f t="shared" ca="1" si="127"/>
        <v>128423142.08035746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128423142.08035746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535096.42533482274</v>
      </c>
      <c r="L1385" s="455">
        <f t="shared" ca="1" si="127"/>
        <v>128958238.50569229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128958238.50569229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537325.99377371778</v>
      </c>
      <c r="L1386" s="455">
        <f t="shared" ca="1" si="127"/>
        <v>129495564.499466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129495564.499466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539564.85208110837</v>
      </c>
      <c r="L1387" s="455">
        <f t="shared" ca="1" si="127"/>
        <v>130035129.35154711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130035129.35154711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541813.0389647797</v>
      </c>
      <c r="L1388" s="455">
        <f t="shared" ca="1" si="127"/>
        <v>130576942.39051189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130576942.39051189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544070.59329379955</v>
      </c>
      <c r="L1389" s="455">
        <f t="shared" ca="1" si="127"/>
        <v>131121012.98380569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131121012.98380569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546337.5540991904</v>
      </c>
      <c r="L1390" s="455">
        <f t="shared" ca="1" si="127"/>
        <v>131667350.53790487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131667350.53790487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548613.96057460364</v>
      </c>
      <c r="L1391" s="455">
        <f t="shared" ca="1" si="127"/>
        <v>132215964.49847947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132215964.49847947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550899.85207699775</v>
      </c>
      <c r="L1392" s="455">
        <f t="shared" ca="1" si="127"/>
        <v>132766864.35055646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132766864.35055646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553195.26812731859</v>
      </c>
      <c r="L1393" s="455">
        <f t="shared" ca="1" si="127"/>
        <v>133320059.61868379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133320059.61868379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555500.24841118255</v>
      </c>
      <c r="L1394" s="455">
        <f t="shared" ca="1" si="127"/>
        <v>133875559.86709496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133875559.86709496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557814.83277956233</v>
      </c>
      <c r="L1395" s="455">
        <f t="shared" ca="1" si="127"/>
        <v>134433374.69987452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134433374.69987452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560139.06124947721</v>
      </c>
      <c r="L1396" s="455">
        <f t="shared" ca="1" si="127"/>
        <v>134993513.76112399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134993513.76112399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562472.97400468332</v>
      </c>
      <c r="L1397" s="455">
        <f t="shared" ca="1" si="127"/>
        <v>135555986.73512867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135555986.73512867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564816.61139636941</v>
      </c>
      <c r="L1398" s="455">
        <f t="shared" ca="1" si="127"/>
        <v>136120803.34652504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136120803.34652504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567170.01394385437</v>
      </c>
      <c r="L1399" s="455">
        <f t="shared" ca="1" si="127"/>
        <v>136687973.36046889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136687973.36046889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569533.22233528702</v>
      </c>
      <c r="L1400" s="455">
        <f t="shared" ca="1" si="127"/>
        <v>137257506.58280417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137257506.58280417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571906.27742835076</v>
      </c>
      <c r="L1401" s="455">
        <f t="shared" ca="1" si="127"/>
        <v>137829412.86023253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137829412.86023253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574289.22025096882</v>
      </c>
      <c r="L1402" s="455">
        <f t="shared" ca="1" si="127"/>
        <v>138403702.0804835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138403702.0804835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576682.09200201451</v>
      </c>
      <c r="L1403" s="455">
        <f t="shared" ca="1" si="127"/>
        <v>138980384.1724855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138980384.1724855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579084.93405202287</v>
      </c>
      <c r="L1404" s="455">
        <f t="shared" ca="1" si="127"/>
        <v>139559469.10653752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139559469.10653752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581497.78794390638</v>
      </c>
      <c r="L1405" s="455">
        <f t="shared" ca="1" si="127"/>
        <v>140140966.89448142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140140966.89448142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583920.69539367256</v>
      </c>
      <c r="L1406" s="455">
        <f t="shared" ca="1" si="127"/>
        <v>140724887.5898751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140724887.5898751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586353.6982911462</v>
      </c>
      <c r="L1407" s="455">
        <f t="shared" ca="1" si="127"/>
        <v>141311241.28816625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141311241.28816625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588796.83870069275</v>
      </c>
      <c r="L1408" s="455">
        <f t="shared" ca="1" si="127"/>
        <v>141900038.12686694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141900038.12686694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591250.15886194562</v>
      </c>
      <c r="L1409" s="455">
        <f t="shared" ca="1" si="127"/>
        <v>142491288.28572887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142491288.28572887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593713.70119053696</v>
      </c>
      <c r="L1410" s="455">
        <f t="shared" ca="1" si="127"/>
        <v>143085001.9869194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143085001.9869194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596187.50827883079</v>
      </c>
      <c r="L1411" s="455">
        <f t="shared" ca="1" si="127"/>
        <v>143681189.49519822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143681189.49519822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598671.62289665919</v>
      </c>
      <c r="L1412" s="455">
        <f t="shared" ca="1" si="127"/>
        <v>144279861.11809489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144279861.11809489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601166.08799206209</v>
      </c>
      <c r="L1413" s="455">
        <f t="shared" ca="1" si="127"/>
        <v>144881027.20608696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144881027.20608696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603670.94669202901</v>
      </c>
      <c r="L1414" s="455">
        <f t="shared" ca="1" si="127"/>
        <v>145484698.15277898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145484698.15277898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606186.2423032457</v>
      </c>
      <c r="L1415" s="455">
        <f t="shared" ca="1" si="127"/>
        <v>146090884.39508224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146090884.39508224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608712.01831284259</v>
      </c>
      <c r="L1416" s="455">
        <f t="shared" ca="1" si="127"/>
        <v>146699596.41339508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146699596.41339508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611248.31838914612</v>
      </c>
      <c r="L1417" s="455">
        <f t="shared" ca="1" si="127"/>
        <v>147310844.73178422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147310844.73178422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613795.18638243421</v>
      </c>
      <c r="L1418" s="455">
        <f t="shared" ca="1" si="127"/>
        <v>147924639.91816667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147924639.91816667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616352.66632569442</v>
      </c>
      <c r="L1419" s="455">
        <f t="shared" ca="1" si="127"/>
        <v>148540992.58449236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148540992.58449236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618920.80243538483</v>
      </c>
      <c r="L1420" s="455">
        <f t="shared" ca="1" si="127"/>
        <v>149159913.38692775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149159913.38692775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621499.63911219896</v>
      </c>
      <c r="L1421" s="455">
        <f t="shared" ca="1" si="127"/>
        <v>149781413.02603996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149781413.02603996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624089.2209418331</v>
      </c>
      <c r="L1422" s="455">
        <f t="shared" ca="1" si="127"/>
        <v>150405502.2469818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150405502.2469818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626689.59269575751</v>
      </c>
      <c r="L1423" s="455">
        <f t="shared" ca="1" si="127"/>
        <v>151032191.83967754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151032191.83967754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629300.79933198972</v>
      </c>
      <c r="L1424" s="455">
        <f t="shared" ca="1" si="127"/>
        <v>151661492.63900954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151661492.63900954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631922.88599587302</v>
      </c>
      <c r="L1425" s="455">
        <f t="shared" ca="1" si="127"/>
        <v>152293415.5250054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152293415.5250054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634555.89802085585</v>
      </c>
      <c r="L1426" s="455">
        <f t="shared" ca="1" si="127"/>
        <v>152927971.42302626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152927971.42302626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637199.88092927611</v>
      </c>
      <c r="L1427" s="455">
        <f t="shared" ca="1" si="127"/>
        <v>153565171.30395553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153565171.30395553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639854.88043314801</v>
      </c>
      <c r="L1428" s="455">
        <f t="shared" ca="1" si="127"/>
        <v>154205026.18438867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154205026.18438867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642520.94243495283</v>
      </c>
      <c r="L1429" s="455">
        <f t="shared" ca="1" si="127"/>
        <v>154847547.12682363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154847547.12682363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645198.11302843178</v>
      </c>
      <c r="L1430" s="455">
        <f t="shared" ca="1" si="127"/>
        <v>155492745.23985207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155492745.23985207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647886.43849938363</v>
      </c>
      <c r="L1431" s="455">
        <f t="shared" ca="1" si="127"/>
        <v>156140631.67835146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156140631.67835146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650585.96532646439</v>
      </c>
      <c r="L1432" s="455">
        <f t="shared" ca="1" si="127"/>
        <v>156791217.64367792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156791217.64367792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653296.74018199136</v>
      </c>
      <c r="L1433" s="455">
        <f t="shared" ca="1" si="127"/>
        <v>157444514.3838599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157444514.3838599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656018.8099327496</v>
      </c>
      <c r="L1434" s="455">
        <f t="shared" ca="1" si="127"/>
        <v>158100533.19379264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158100533.19379264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658752.22164080269</v>
      </c>
      <c r="L1435" s="455">
        <f t="shared" ca="1" si="127"/>
        <v>158759285.41543344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158759285.41543344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661497.02256430592</v>
      </c>
      <c r="L1436" s="455">
        <f t="shared" ca="1" si="127"/>
        <v>159420782.43799773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159420782.43799773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664253.26015832392</v>
      </c>
      <c r="L1437" s="455">
        <f t="shared" ca="1" si="127"/>
        <v>160085035.69815606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160085035.69815606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667020.98207565024</v>
      </c>
      <c r="L1438" s="455">
        <f t="shared" ca="1" si="127"/>
        <v>160752056.68023172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160752056.68023172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669800.23616763216</v>
      </c>
      <c r="L1439" s="455">
        <f t="shared" ca="1" si="127"/>
        <v>161421856.91639936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161421856.91639936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672591.07048499736</v>
      </c>
      <c r="L1440" s="455">
        <f t="shared" ca="1" si="127"/>
        <v>162094447.98688436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162094447.98688436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675393.53327868483</v>
      </c>
      <c r="L1441" s="455">
        <f t="shared" ca="1" si="127"/>
        <v>162769841.52016303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162769841.52016303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678207.67300067923</v>
      </c>
      <c r="L1442" s="455">
        <f t="shared" ca="1" si="127"/>
        <v>163448049.19316372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163448049.19316372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681033.53830484883</v>
      </c>
      <c r="L1443" s="455">
        <f t="shared" ca="1" si="127"/>
        <v>164129082.73146856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164129082.73146856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683871.17804778565</v>
      </c>
      <c r="L1444" s="455">
        <f t="shared" ca="1" si="127"/>
        <v>164812953.90951633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164812953.90951633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686720.64128965139</v>
      </c>
      <c r="L1445" s="455">
        <f t="shared" ca="1" si="127"/>
        <v>165499674.55080599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165499674.55080599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689581.9772950249</v>
      </c>
      <c r="L1446" s="455">
        <f t="shared" ca="1" si="127"/>
        <v>166189256.528101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166189256.528101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692455.23553375411</v>
      </c>
      <c r="L1447" s="455">
        <f t="shared" ca="1" si="127"/>
        <v>166881711.76363474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166881711.76363474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695340.46568181145</v>
      </c>
      <c r="L1448" s="455">
        <f t="shared" ca="1" si="127"/>
        <v>167577052.22931656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167577052.22931656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698237.7176221523</v>
      </c>
      <c r="L1449" s="455">
        <f t="shared" ca="1" si="127"/>
        <v>168275289.94693872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168275289.94693872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701147.04144557798</v>
      </c>
      <c r="L1450" s="455">
        <f t="shared" ca="1" si="127"/>
        <v>168976436.98838431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168976436.98838431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704068.48745160131</v>
      </c>
      <c r="L1451" s="455">
        <f t="shared" ca="1" si="127"/>
        <v>169680505.47583592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169680505.47583592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707002.1061493163</v>
      </c>
      <c r="L1452" s="455">
        <f t="shared" ca="1" si="127"/>
        <v>170387507.58198524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170387507.58198524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709947.94825827179</v>
      </c>
      <c r="L1453" s="455">
        <f t="shared" ca="1" si="127"/>
        <v>171097455.53024352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171097455.53024352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712906.06470934802</v>
      </c>
      <c r="L1454" s="455">
        <f t="shared" ca="1" si="127"/>
        <v>171810361.59495285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171810361.59495285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715876.50664563687</v>
      </c>
      <c r="L1455" s="455">
        <f t="shared" ca="1" si="127"/>
        <v>172526238.1015985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172526238.1015985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718859.32542332704</v>
      </c>
      <c r="L1456" s="455">
        <f t="shared" ca="1" si="127"/>
        <v>173245097.42702183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173245097.42702183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721854.57261259097</v>
      </c>
      <c r="L1457" s="455">
        <f t="shared" ca="1" si="127"/>
        <v>173966951.99963441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173966951.99963441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724862.29999847675</v>
      </c>
      <c r="L1458" s="455">
        <f t="shared" ca="1" si="127"/>
        <v>174691814.29963288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174691814.29963288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727882.55958180362</v>
      </c>
      <c r="L1459" s="455">
        <f t="shared" ca="1" si="127"/>
        <v>175419696.85921469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175419696.85921469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730915.40358006116</v>
      </c>
      <c r="L1460" s="455">
        <f t="shared" ca="1" si="127"/>
        <v>176150612.26279476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176150612.26279476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733960.88442831149</v>
      </c>
      <c r="L1461" s="455">
        <f t="shared" ca="1" si="127"/>
        <v>176884573.14722309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176884573.14722309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737019.05478009616</v>
      </c>
      <c r="L1462" s="455">
        <f t="shared" ca="1" si="127"/>
        <v>177621592.20200318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177621592.20200318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740089.96750834654</v>
      </c>
      <c r="L1463" s="455">
        <f t="shared" ca="1" si="127"/>
        <v>178361682.16951153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178361682.16951153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743173.67570629797</v>
      </c>
      <c r="L1464" s="455">
        <f t="shared" ca="1" si="127"/>
        <v>179104855.84521782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179104855.84521782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746270.23268840765</v>
      </c>
      <c r="L1465" s="455">
        <f t="shared" ca="1" si="127"/>
        <v>179851126.07790622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179851126.07790622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749379.69199127587</v>
      </c>
      <c r="L1466" s="455">
        <f t="shared" ca="1" si="127"/>
        <v>180600505.76989749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180600505.76989749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752502.10737457289</v>
      </c>
      <c r="L1467" s="455">
        <f t="shared" ca="1" si="127"/>
        <v>181353007.87727207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181353007.87727207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755637.53282196692</v>
      </c>
      <c r="L1468" s="455">
        <f t="shared" ca="1" si="127"/>
        <v>182108645.41009402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182108645.41009402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758786.02254205837</v>
      </c>
      <c r="L1469" s="455">
        <f t="shared" ca="1" si="127"/>
        <v>182867431.43263608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182867431.43263608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761947.63096931705</v>
      </c>
      <c r="L1470" s="455">
        <f t="shared" ca="1" si="127"/>
        <v>183629379.0636054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183629379.0636054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765122.41276502248</v>
      </c>
      <c r="L1471" s="455">
        <f t="shared" ca="1" si="127"/>
        <v>184394501.47637042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184394501.47637042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768310.42281821009</v>
      </c>
      <c r="L1472" s="455">
        <f t="shared" ca="1" si="127"/>
        <v>185162811.89918864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185162811.89918864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771511.71624661935</v>
      </c>
      <c r="L1473" s="455">
        <f t="shared" ca="1" si="127"/>
        <v>185934323.61543524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185934323.61543524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774726.3483976468</v>
      </c>
      <c r="L1474" s="455">
        <f t="shared" ca="1" si="127"/>
        <v>186709049.96383289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186709049.96383289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777954.37484930363</v>
      </c>
      <c r="L1475" s="455">
        <f t="shared" ca="1" si="127"/>
        <v>187487004.33868217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187487004.33868217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781195.85141117568</v>
      </c>
      <c r="L1476" s="455">
        <f t="shared" ca="1" si="127"/>
        <v>188268200.19009334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188268200.19009334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784450.83412538888</v>
      </c>
      <c r="L1477" s="455">
        <f t="shared" ca="1" si="127"/>
        <v>189052651.02421874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189052651.02421874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787719.37926757801</v>
      </c>
      <c r="L1478" s="455">
        <f t="shared" ca="1" si="127"/>
        <v>189840370.40348631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189840370.40348631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791001.54334785964</v>
      </c>
      <c r="L1479" s="455">
        <f t="shared" ca="1" si="127"/>
        <v>190631371.94683418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190631371.94683418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794297.38311180903</v>
      </c>
      <c r="L1480" s="455">
        <f t="shared" ca="1" si="127"/>
        <v>191425669.32994598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191425669.32994598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797606.95554144157</v>
      </c>
      <c r="L1481" s="455">
        <f t="shared" ca="1" si="127"/>
        <v>192223276.28548741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192223276.28548741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800930.31785619759</v>
      </c>
      <c r="L1482" s="455">
        <f t="shared" ca="1" si="127"/>
        <v>193024206.60334361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193024206.60334361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804267.52751393174</v>
      </c>
      <c r="L1483" s="455">
        <f t="shared" ca="1" si="127"/>
        <v>193828474.13085753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193828474.13085753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807618.64221190638</v>
      </c>
      <c r="L1484" s="455">
        <f t="shared" ca="1" si="127"/>
        <v>194636092.77306944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194636092.77306944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810983.71988778934</v>
      </c>
      <c r="L1485" s="455">
        <f t="shared" ca="1" si="127"/>
        <v>195447076.49295723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195447076.49295723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814362.81872065517</v>
      </c>
      <c r="L1486" s="455">
        <f t="shared" ca="1" si="127"/>
        <v>196261439.3116779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196261439.3116779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817755.9971319912</v>
      </c>
      <c r="L1487" s="455">
        <f t="shared" ca="1" si="127"/>
        <v>197079195.30880991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197079195.30880991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821163.31378670793</v>
      </c>
      <c r="L1488" s="455">
        <f t="shared" ca="1" si="127"/>
        <v>197900358.62259662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197900358.62259662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824584.82759415254</v>
      </c>
      <c r="L1489" s="455">
        <f t="shared" ca="1" si="127"/>
        <v>198724943.45019078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198724943.45019078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828020.59770912828</v>
      </c>
      <c r="L1490" s="455">
        <f t="shared" ca="1" si="127"/>
        <v>199552964.0478999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199552964.0478999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831470.68353291624</v>
      </c>
      <c r="L1491" s="455">
        <f t="shared" ca="1" si="127"/>
        <v>200384434.73143283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200384434.73143283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834935.14471430343</v>
      </c>
      <c r="L1492" s="455">
        <f t="shared" ca="1" si="127"/>
        <v>201219369.87614712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201219369.87614712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838414.04115061299</v>
      </c>
      <c r="L1493" s="455">
        <f t="shared" ca="1" si="127"/>
        <v>202057783.91729772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202057783.91729772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841907.4329887405</v>
      </c>
      <c r="L1494" s="455">
        <f t="shared" ca="1" si="127"/>
        <v>202899691.35028645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202899691.35028645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845415.3806261936</v>
      </c>
      <c r="L1495" s="455">
        <f t="shared" ca="1" si="127"/>
        <v>203745106.73091266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203745106.73091266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848937.94471213606</v>
      </c>
      <c r="L1496" s="455">
        <f t="shared" ca="1" si="127"/>
        <v>204594044.67562479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204594044.67562479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852475.18614843662</v>
      </c>
      <c r="L1497" s="455">
        <f t="shared" ca="1" si="127"/>
        <v>205446519.86177322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205446519.86177322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856027.16609072173</v>
      </c>
      <c r="L1498" s="455">
        <f t="shared" ca="1" si="127"/>
        <v>206302547.02786395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206302547.02786395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859593.94594943314</v>
      </c>
      <c r="L1499" s="455">
        <f t="shared" ca="1" si="127"/>
        <v>207162140.97381338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207162140.97381338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863175.58739088906</v>
      </c>
      <c r="L1500" s="455">
        <f t="shared" ca="1" si="127"/>
        <v>208025316.56120428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208025316.56120428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866772.15233835112</v>
      </c>
      <c r="L1501" s="455">
        <f t="shared" ca="1" si="127"/>
        <v>208892088.71354264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208892088.71354264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870383.7029730943</v>
      </c>
      <c r="L1502" s="455">
        <f t="shared" ca="1" si="127"/>
        <v>209762472.41651574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209762472.41651574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874010.30173548218</v>
      </c>
      <c r="L1503" s="455">
        <f t="shared" ca="1" si="127"/>
        <v>210636482.71825123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210636482.71825123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877652.01132604678</v>
      </c>
      <c r="L1504" s="455">
        <f t="shared" ca="1" si="127"/>
        <v>211514134.72957727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211514134.72957727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881308.89470657182</v>
      </c>
      <c r="L1505" s="455">
        <f t="shared" ca="1" si="127"/>
        <v>212395443.62428385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212395443.62428385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884981.01510118262</v>
      </c>
      <c r="L1506" s="455">
        <f t="shared" ca="1" si="127"/>
        <v>213280424.63938504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213280424.63938504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888668.43599743757</v>
      </c>
      <c r="L1507" s="455">
        <f t="shared" ca="1" si="127"/>
        <v>214169093.07538247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214169093.07538247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892371.22114742687</v>
      </c>
      <c r="L1508" s="455">
        <f t="shared" ca="1" si="127"/>
        <v>215061464.29652989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215061464.29652989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896089.43456887454</v>
      </c>
      <c r="L1509" s="455">
        <f t="shared" ca="1" si="127"/>
        <v>215957553.73109877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215957553.73109877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899823.14054624492</v>
      </c>
      <c r="L1510" s="455">
        <f t="shared" ca="1" si="127"/>
        <v>216857376.871645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216857376.871645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903572.40363185434</v>
      </c>
      <c r="L1511" s="455">
        <f t="shared" ca="1" si="127"/>
        <v>217760949.27527687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217760949.27527687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907337.28864698682</v>
      </c>
      <c r="L1512" s="455">
        <f t="shared" ca="1" si="127"/>
        <v>218668286.56392387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218668286.56392387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911117.86068301613</v>
      </c>
      <c r="L1513" s="455">
        <f t="shared" ca="1" si="127"/>
        <v>219579404.42460689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219579404.42460689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914914.18510252854</v>
      </c>
      <c r="L1514" s="455">
        <f t="shared" ca="1" si="127"/>
        <v>220494318.60970941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220494318.60970941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918726.32754045585</v>
      </c>
      <c r="L1515" s="455">
        <f t="shared" ca="1" si="127"/>
        <v>221413044.93724987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221413044.93724987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922554.35390520783</v>
      </c>
      <c r="L1516" s="455">
        <f t="shared" ca="1" si="127"/>
        <v>222335599.29115507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222335599.29115507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926398.33037981275</v>
      </c>
      <c r="L1517" s="455">
        <f t="shared" ca="1" si="127"/>
        <v>223261997.62153488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223261997.62153488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930258.32342306199</v>
      </c>
      <c r="L1518" s="455">
        <f t="shared" ca="1" si="127"/>
        <v>224192255.94495794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224192255.94495794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934134.399770658</v>
      </c>
      <c r="L1519" s="455">
        <f t="shared" ca="1" si="127"/>
        <v>225126390.34472859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225126390.34472859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938026.62643636914</v>
      </c>
      <c r="L1520" s="455">
        <f t="shared" ca="1" si="127"/>
        <v>226064416.97116497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226064416.97116497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941935.07071318722</v>
      </c>
      <c r="L1521" s="455">
        <f t="shared" ca="1" si="127"/>
        <v>227006352.04187816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227006352.04187816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945859.80017449241</v>
      </c>
      <c r="L1522" s="455">
        <f t="shared" ca="1" si="127"/>
        <v>227952211.84205267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227952211.84205267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949800.88267521956</v>
      </c>
      <c r="L1523" s="455">
        <f t="shared" ca="1" si="127"/>
        <v>228902012.7247279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228902012.7247279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953758.38635303278</v>
      </c>
      <c r="L1524" s="455">
        <f t="shared" ca="1" si="127"/>
        <v>229855771.11108094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229855771.11108094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957732.37962950394</v>
      </c>
      <c r="L1525" s="455">
        <f t="shared" ca="1" si="127"/>
        <v>230813503.49071044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230813503.49071044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961722.93121129344</v>
      </c>
      <c r="L1526" s="455">
        <f t="shared" ca="1" si="127"/>
        <v>231775226.42192173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231775226.42192173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965730.11009134061</v>
      </c>
      <c r="L1527" s="455">
        <f t="shared" ca="1" si="127"/>
        <v>232740956.53201306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232740956.53201306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969753.98555005435</v>
      </c>
      <c r="L1528" s="455">
        <f t="shared" ca="1" si="127"/>
        <v>233710710.5175631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233710710.5175631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973794.62715651281</v>
      </c>
      <c r="L1529" s="455">
        <f t="shared" ca="1" si="127"/>
        <v>234684505.14471963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234684505.14471963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977852.10476966517</v>
      </c>
      <c r="L1530" s="455">
        <f t="shared" ca="1" si="127"/>
        <v>235662357.24948931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235662357.24948931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981926.48853953893</v>
      </c>
      <c r="L1531" s="455">
        <f t="shared" ca="1" si="127"/>
        <v>236644283.73802885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236644283.73802885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986017.8489084536</v>
      </c>
      <c r="L1532" s="455">
        <f t="shared" ca="1" si="127"/>
        <v>237630301.58693731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237630301.58693731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990126.25661223882</v>
      </c>
      <c r="L1533" s="455">
        <f t="shared" ca="1" si="127"/>
        <v>238620427.84354955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238620427.84354955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994251.78268145642</v>
      </c>
      <c r="L1534" s="455">
        <f t="shared" ca="1" si="127"/>
        <v>239614679.62623101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239614679.62623101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998394.49844262924</v>
      </c>
      <c r="L1535" s="455">
        <f t="shared" ca="1" si="127"/>
        <v>240613074.12467363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240613074.12467363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1002554.4755194735</v>
      </c>
      <c r="L1536" s="455">
        <f t="shared" ca="1" si="127"/>
        <v>241615628.60019311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241615628.60019311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1006731.7858341379</v>
      </c>
      <c r="L1537" s="455">
        <f t="shared" ca="1" si="127"/>
        <v>242622360.38602725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242622360.38602725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1010926.5016084468</v>
      </c>
      <c r="L1538" s="455">
        <f t="shared" ref="L1538:L1792" ca="1" si="132">I1538-J1538+K1538</f>
        <v>243633286.88763571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243633286.88763571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1015138.6953651487</v>
      </c>
      <c r="L1539" s="455">
        <f t="shared" ca="1" si="132"/>
        <v>244648425.58300087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244648425.58300087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1019368.4399291703</v>
      </c>
      <c r="L1540" s="455">
        <f t="shared" ca="1" si="132"/>
        <v>245667794.02293003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245667794.02293003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1023615.8084288751</v>
      </c>
      <c r="L1541" s="455">
        <f t="shared" ca="1" si="132"/>
        <v>246691409.83135891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246691409.83135891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1027880.8742973288</v>
      </c>
      <c r="L1542" s="455">
        <f t="shared" ca="1" si="132"/>
        <v>247719290.70565623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247719290.70565623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1032163.7112735675</v>
      </c>
      <c r="L1543" s="455">
        <f t="shared" ca="1" si="132"/>
        <v>248751454.41692981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248751454.41692981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1036464.3934038742</v>
      </c>
      <c r="L1544" s="455">
        <f t="shared" ca="1" si="132"/>
        <v>249787918.8103337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249787918.8103337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1040782.995043057</v>
      </c>
      <c r="L1545" s="455">
        <f t="shared" ca="1" si="132"/>
        <v>250828701.80537677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250828701.80537677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1045119.5908557365</v>
      </c>
      <c r="L1546" s="455">
        <f t="shared" ca="1" si="132"/>
        <v>251873821.39623252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251873821.39623252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1049474.2558176355</v>
      </c>
      <c r="L1547" s="455">
        <f t="shared" ca="1" si="132"/>
        <v>252923295.65205014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252923295.65205014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1053847.0652168756</v>
      </c>
      <c r="L1548" s="455">
        <f t="shared" ca="1" si="132"/>
        <v>253977142.71726701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253977142.71726701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1058238.0946552791</v>
      </c>
      <c r="L1549" s="455">
        <f t="shared" ca="1" si="132"/>
        <v>255035380.81192228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255035380.81192228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1062647.420049676</v>
      </c>
      <c r="L1550" s="455">
        <f t="shared" ca="1" si="132"/>
        <v>256098028.23197195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256098028.23197195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1067075.1176332163</v>
      </c>
      <c r="L1551" s="455">
        <f t="shared" ca="1" si="132"/>
        <v>257165103.34960517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257165103.34960517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1071521.2639566881</v>
      </c>
      <c r="L1552" s="455">
        <f t="shared" ca="1" si="132"/>
        <v>258236624.61356187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258236624.61356187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1075985.9358898411</v>
      </c>
      <c r="L1553" s="455">
        <f t="shared" ca="1" si="132"/>
        <v>259312610.54945171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259312610.54945171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1080469.2106227153</v>
      </c>
      <c r="L1554" s="455">
        <f t="shared" ca="1" si="132"/>
        <v>260393079.76007444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260393079.76007444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1084971.1656669767</v>
      </c>
      <c r="L1555" s="455">
        <f t="shared" ca="1" si="132"/>
        <v>261478050.9257414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261478050.9257414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1089491.8788572559</v>
      </c>
      <c r="L1556" s="455">
        <f t="shared" ca="1" si="132"/>
        <v>262567542.80459866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262567542.80459866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1094031.4283524945</v>
      </c>
      <c r="L1557" s="455">
        <f t="shared" ca="1" si="132"/>
        <v>263661574.23295116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263661574.23295116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1098589.8926372966</v>
      </c>
      <c r="L1558" s="455">
        <f t="shared" ca="1" si="132"/>
        <v>264760164.12558845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264760164.12558845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1103167.3505232851</v>
      </c>
      <c r="L1559" s="455">
        <f t="shared" ca="1" si="132"/>
        <v>265863331.47611174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265863331.47611174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1107763.8811504655</v>
      </c>
      <c r="L1560" s="455">
        <f t="shared" ca="1" si="132"/>
        <v>266971095.35726219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266971095.35726219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1112379.5639885925</v>
      </c>
      <c r="L1561" s="455">
        <f t="shared" ca="1" si="132"/>
        <v>268083474.92125079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268083474.92125079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1117014.478838545</v>
      </c>
      <c r="L1562" s="455">
        <f t="shared" ca="1" si="132"/>
        <v>269200489.40008932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269200489.40008932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1121668.7058337056</v>
      </c>
      <c r="L1563" s="455">
        <f t="shared" ca="1" si="132"/>
        <v>270322158.10592306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270322158.10592306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1126342.325441346</v>
      </c>
      <c r="L1564" s="455">
        <f t="shared" ca="1" si="132"/>
        <v>271448500.43136442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271448500.43136442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1131035.4184640185</v>
      </c>
      <c r="L1565" s="455">
        <f t="shared" ca="1" si="132"/>
        <v>272579535.84982842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272579535.84982842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1135748.0660409518</v>
      </c>
      <c r="L1566" s="455">
        <f t="shared" ca="1" si="132"/>
        <v>273715283.91586936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273715283.91586936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1140480.3496494556</v>
      </c>
      <c r="L1567" s="455">
        <f t="shared" ca="1" si="132"/>
        <v>274855764.26551878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274855764.26551878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1145232.3511063282</v>
      </c>
      <c r="L1568" s="455">
        <f t="shared" ca="1" si="132"/>
        <v>276000996.61662513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276000996.61662513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1150004.1525692714</v>
      </c>
      <c r="L1569" s="455">
        <f t="shared" ca="1" si="132"/>
        <v>277151000.76919442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277151000.76919442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1154795.8365383102</v>
      </c>
      <c r="L1570" s="455">
        <f t="shared" ca="1" si="132"/>
        <v>278305796.60573274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278305796.60573274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1159607.4858572197</v>
      </c>
      <c r="L1571" s="455">
        <f t="shared" ca="1" si="132"/>
        <v>279465404.09158999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279465404.09158999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1164439.1837149584</v>
      </c>
      <c r="L1572" s="455">
        <f t="shared" ca="1" si="132"/>
        <v>280629843.27530497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280629843.27530497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1169291.0136471041</v>
      </c>
      <c r="L1573" s="455">
        <f t="shared" ca="1" si="132"/>
        <v>281799134.28895205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281799134.28895205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1174163.0595373001</v>
      </c>
      <c r="L1574" s="455">
        <f t="shared" ca="1" si="132"/>
        <v>282973297.34848934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282973297.34848934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1179055.4056187056</v>
      </c>
      <c r="L1575" s="455">
        <f t="shared" ca="1" si="132"/>
        <v>284152352.75410807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284152352.75410807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1183968.1364754504</v>
      </c>
      <c r="L1576" s="455">
        <f t="shared" ca="1" si="132"/>
        <v>285336320.89058352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285336320.89058352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1188901.3370440979</v>
      </c>
      <c r="L1577" s="455">
        <f t="shared" ca="1" si="132"/>
        <v>286525222.22762764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286525222.22762764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1193855.0926151152</v>
      </c>
      <c r="L1578" s="455">
        <f t="shared" ca="1" si="132"/>
        <v>287719077.32024276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287719077.32024276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1198829.4888343448</v>
      </c>
      <c r="L1579" s="455">
        <f t="shared" ca="1" si="132"/>
        <v>288917906.80907708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288917906.80907708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1203824.6117044878</v>
      </c>
      <c r="L1580" s="455">
        <f t="shared" ca="1" si="132"/>
        <v>290121731.42078155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290121731.42078155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1208840.5475865898</v>
      </c>
      <c r="L1581" s="455">
        <f t="shared" ca="1" si="132"/>
        <v>291330571.96836811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291330571.96836811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1213877.3832015337</v>
      </c>
      <c r="L1582" s="455">
        <f t="shared" ca="1" si="132"/>
        <v>292544449.35156965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292544449.35156965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1218935.2056315402</v>
      </c>
      <c r="L1583" s="455">
        <f t="shared" ca="1" si="132"/>
        <v>293763384.55720121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293763384.55720121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1224014.1023216718</v>
      </c>
      <c r="L1584" s="455">
        <f t="shared" ca="1" si="132"/>
        <v>294987398.65952289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294987398.65952289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1229114.1610813453</v>
      </c>
      <c r="L1585" s="455">
        <f t="shared" ca="1" si="132"/>
        <v>296216512.82060426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296216512.82060426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1234235.4700858511</v>
      </c>
      <c r="L1586" s="455">
        <f t="shared" ca="1" si="132"/>
        <v>297450748.29069012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297450748.29069012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1239378.1178778755</v>
      </c>
      <c r="L1587" s="455">
        <f t="shared" ca="1" si="132"/>
        <v>298690126.40856802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298690126.40856802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1244542.1933690335</v>
      </c>
      <c r="L1588" s="455">
        <f t="shared" ca="1" si="132"/>
        <v>299934668.60193706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299934668.60193706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1249727.7858414045</v>
      </c>
      <c r="L1589" s="455">
        <f t="shared" ca="1" si="132"/>
        <v>301184396.38777846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301184396.38777846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1254934.984949077</v>
      </c>
      <c r="L1590" s="455">
        <f t="shared" ca="1" si="132"/>
        <v>302439331.37272751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302439331.37272751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1260163.880719698</v>
      </c>
      <c r="L1591" s="455">
        <f t="shared" ca="1" si="132"/>
        <v>303699495.25344723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303699495.25344723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1265414.5635560302</v>
      </c>
      <c r="L1592" s="455">
        <f t="shared" ca="1" si="132"/>
        <v>304964909.81700325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304964909.81700325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1270687.1242375136</v>
      </c>
      <c r="L1593" s="455">
        <f t="shared" ca="1" si="132"/>
        <v>306235596.94124079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306235596.94124079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1275981.6539218365</v>
      </c>
      <c r="L1594" s="455">
        <f t="shared" ca="1" si="132"/>
        <v>307511578.59516263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307511578.59516263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1281298.244146511</v>
      </c>
      <c r="L1595" s="455">
        <f t="shared" ca="1" si="132"/>
        <v>308792876.83930916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308792876.83930916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1286636.9868304548</v>
      </c>
      <c r="L1596" s="455">
        <f t="shared" ca="1" si="132"/>
        <v>310079513.82613963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310079513.82613963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1291997.9742755818</v>
      </c>
      <c r="L1597" s="455">
        <f t="shared" ca="1" si="132"/>
        <v>311371511.80041522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311371511.80041522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1297381.2991683967</v>
      </c>
      <c r="L1598" s="455">
        <f t="shared" ca="1" si="132"/>
        <v>312668893.09958363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312668893.09958363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1302787.0545815984</v>
      </c>
      <c r="L1599" s="455">
        <f t="shared" ca="1" si="132"/>
        <v>313971680.15416521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313971680.15416521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1308215.3339756883</v>
      </c>
      <c r="L1600" s="455">
        <f t="shared" ca="1" si="132"/>
        <v>315279895.48814088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315279895.48814088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1313666.231200587</v>
      </c>
      <c r="L1601" s="455">
        <f t="shared" ca="1" si="132"/>
        <v>316593561.71934146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316593561.71934146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1319139.840497256</v>
      </c>
      <c r="L1602" s="455">
        <f t="shared" ca="1" si="132"/>
        <v>317912701.55983871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317912701.55983871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1324636.256499328</v>
      </c>
      <c r="L1603" s="455">
        <f t="shared" ca="1" si="132"/>
        <v>319237337.81633806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319237337.81633806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1330155.574234742</v>
      </c>
      <c r="L1604" s="455">
        <f t="shared" ca="1" si="132"/>
        <v>320567493.39057279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320567493.39057279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1335697.8891273865</v>
      </c>
      <c r="L1605" s="455">
        <f t="shared" ca="1" si="132"/>
        <v>321903191.27970016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321903191.27970016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1341263.2969987507</v>
      </c>
      <c r="L1606" s="455">
        <f t="shared" ca="1" si="132"/>
        <v>323244454.5766989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323244454.5766989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1346851.8940695787</v>
      </c>
      <c r="L1607" s="455">
        <f t="shared" ca="1" si="132"/>
        <v>324591306.47076845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324591306.47076845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1352463.7769615352</v>
      </c>
      <c r="L1608" s="455">
        <f t="shared" ca="1" si="132"/>
        <v>325943770.24773002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325943770.24773002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1358099.0426988751</v>
      </c>
      <c r="L1609" s="455">
        <f t="shared" ca="1" si="132"/>
        <v>327301869.29042888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327301869.29042888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1363757.7887101204</v>
      </c>
      <c r="L1610" s="455">
        <f t="shared" ca="1" si="132"/>
        <v>328665627.07913899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328665627.07913899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1369440.1128297457</v>
      </c>
      <c r="L1611" s="455">
        <f t="shared" ca="1" si="132"/>
        <v>330035067.19196874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330035067.19196874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1375146.1132998697</v>
      </c>
      <c r="L1612" s="455">
        <f t="shared" ca="1" si="132"/>
        <v>331410213.30526859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331410213.30526859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1380875.8887719524</v>
      </c>
      <c r="L1613" s="455">
        <f t="shared" ca="1" si="132"/>
        <v>332791089.19404054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332791089.19404054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1386629.5383085022</v>
      </c>
      <c r="L1614" s="455">
        <f t="shared" ca="1" si="132"/>
        <v>334177718.73234904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334177718.73234904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1392407.1613847876</v>
      </c>
      <c r="L1615" s="455">
        <f t="shared" ca="1" si="132"/>
        <v>335570125.8937338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335570125.8937338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1398208.8578905575</v>
      </c>
      <c r="L1616" s="455">
        <f t="shared" ca="1" si="132"/>
        <v>336968334.75162435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336968334.75162435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1404034.7281317681</v>
      </c>
      <c r="L1617" s="455">
        <f t="shared" ca="1" si="132"/>
        <v>338372369.47975612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338372369.47975612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1409884.8728323171</v>
      </c>
      <c r="L1618" s="455">
        <f t="shared" ca="1" si="132"/>
        <v>339782254.35258842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339782254.35258842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1415759.3931357851</v>
      </c>
      <c r="L1619" s="455">
        <f t="shared" ca="1" si="132"/>
        <v>341198013.7457242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341198013.7457242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1421658.3906071843</v>
      </c>
      <c r="L1620" s="455">
        <f t="shared" ca="1" si="132"/>
        <v>342619672.13633138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342619672.13633138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1427581.967234714</v>
      </c>
      <c r="L1621" s="455">
        <f t="shared" ca="1" si="132"/>
        <v>344047254.10356611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344047254.10356611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1433530.2254315254</v>
      </c>
      <c r="L1622" s="455">
        <f t="shared" ca="1" si="132"/>
        <v>345480784.32899761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345480784.32899761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1439503.2680374901</v>
      </c>
      <c r="L1623" s="455">
        <f t="shared" ca="1" si="132"/>
        <v>346920287.59703511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346920287.59703511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1445501.1983209797</v>
      </c>
      <c r="L1624" s="455">
        <f t="shared" ca="1" si="132"/>
        <v>348365788.79535609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348365788.79535609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1451524.1199806505</v>
      </c>
      <c r="L1625" s="455">
        <f t="shared" ca="1" si="132"/>
        <v>349817312.91533673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349817312.91533673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1457572.1371472364</v>
      </c>
      <c r="L1626" s="455">
        <f t="shared" ca="1" si="132"/>
        <v>351274885.05248398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351274885.05248398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1463645.3543853499</v>
      </c>
      <c r="L1627" s="455">
        <f t="shared" ca="1" si="132"/>
        <v>352738530.40686935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352738530.40686935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1469743.876695289</v>
      </c>
      <c r="L1628" s="455">
        <f t="shared" ca="1" si="132"/>
        <v>354208274.28356463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354208274.28356463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1475867.8095148527</v>
      </c>
      <c r="L1629" s="455">
        <f t="shared" ca="1" si="132"/>
        <v>355684142.09307951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355684142.09307951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1482017.2587211647</v>
      </c>
      <c r="L1630" s="455">
        <f t="shared" ca="1" si="132"/>
        <v>357166159.35180068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357166159.35180068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1488192.3306325029</v>
      </c>
      <c r="L1631" s="455">
        <f t="shared" ca="1" si="132"/>
        <v>358654351.68243319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358654351.68243319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1494393.1320101384</v>
      </c>
      <c r="L1632" s="455">
        <f t="shared" ca="1" si="132"/>
        <v>360148744.81444335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360148744.81444335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1500619.7700601807</v>
      </c>
      <c r="L1633" s="455">
        <f t="shared" ca="1" si="132"/>
        <v>361649364.58450353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361649364.58450353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1506872.3524354314</v>
      </c>
      <c r="L1634" s="455">
        <f t="shared" ca="1" si="132"/>
        <v>363156236.93693894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363156236.93693894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1513150.9872372455</v>
      </c>
      <c r="L1635" s="455">
        <f t="shared" ca="1" si="132"/>
        <v>364669387.92417622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364669387.92417622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1519455.7830174009</v>
      </c>
      <c r="L1636" s="455">
        <f t="shared" ca="1" si="132"/>
        <v>366188843.70719361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366188843.70719361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1525786.8487799733</v>
      </c>
      <c r="L1637" s="455">
        <f t="shared" ca="1" si="132"/>
        <v>367714630.55597359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367714630.55597359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1532144.2939832234</v>
      </c>
      <c r="L1638" s="455">
        <f t="shared" ca="1" si="132"/>
        <v>369246774.84995681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369246774.84995681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1538528.2285414867</v>
      </c>
      <c r="L1639" s="455">
        <f t="shared" ca="1" si="132"/>
        <v>370785303.0784983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370785303.0784983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1544938.7628270763</v>
      </c>
      <c r="L1640" s="455">
        <f t="shared" ca="1" si="132"/>
        <v>372330241.8413254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372330241.8413254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1551376.0076721893</v>
      </c>
      <c r="L1641" s="455">
        <f t="shared" ca="1" si="132"/>
        <v>373881617.84899759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373881617.84899759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1557840.0743708233</v>
      </c>
      <c r="L1642" s="455">
        <f t="shared" ca="1" si="132"/>
        <v>375439457.92336839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375439457.92336839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1564331.0746807016</v>
      </c>
      <c r="L1643" s="455">
        <f t="shared" ca="1" si="132"/>
        <v>377003788.99804908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377003788.99804908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1570849.1208252045</v>
      </c>
      <c r="L1644" s="455">
        <f t="shared" ca="1" si="132"/>
        <v>378574638.11887431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378574638.11887431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1577394.3254953097</v>
      </c>
      <c r="L1645" s="455">
        <f t="shared" ca="1" si="132"/>
        <v>380152032.44436961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380152032.44436961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1583966.8018515401</v>
      </c>
      <c r="L1646" s="455">
        <f t="shared" ca="1" si="132"/>
        <v>381735999.24622113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381735999.24622113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1590566.6635259213</v>
      </c>
      <c r="L1647" s="455">
        <f t="shared" ca="1" si="132"/>
        <v>383326565.90974706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383326565.90974706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1597194.0246239461</v>
      </c>
      <c r="L1648" s="455">
        <f t="shared" ca="1" si="132"/>
        <v>384923759.93437099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384923759.93437099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1603848.9997265458</v>
      </c>
      <c r="L1649" s="455">
        <f t="shared" ca="1" si="132"/>
        <v>386527608.93409753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386527608.93409753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1610531.7038920731</v>
      </c>
      <c r="L1650" s="455">
        <f t="shared" ca="1" si="132"/>
        <v>388138140.63798958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388138140.63798958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1617242.2526582899</v>
      </c>
      <c r="L1651" s="455">
        <f t="shared" ca="1" si="132"/>
        <v>389755382.89064789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389755382.89064789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1623980.7620443662</v>
      </c>
      <c r="L1652" s="455">
        <f t="shared" ca="1" si="132"/>
        <v>391379363.65269226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391379363.65269226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1630747.3485528843</v>
      </c>
      <c r="L1653" s="455">
        <f t="shared" ca="1" si="132"/>
        <v>393010111.00124514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393010111.00124514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1637542.1291718548</v>
      </c>
      <c r="L1654" s="455">
        <f t="shared" ca="1" si="132"/>
        <v>394647653.13041699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394647653.13041699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1644365.2213767373</v>
      </c>
      <c r="L1655" s="455">
        <f t="shared" ca="1" si="132"/>
        <v>396292018.35179371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396292018.35179371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1651216.7431324737</v>
      </c>
      <c r="L1656" s="455">
        <f t="shared" ca="1" si="132"/>
        <v>397943235.09492618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397943235.09492618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1658096.8128955257</v>
      </c>
      <c r="L1657" s="455">
        <f t="shared" ca="1" si="132"/>
        <v>399601331.90782171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399601331.90782171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1665005.5496159238</v>
      </c>
      <c r="L1658" s="455">
        <f t="shared" ca="1" si="132"/>
        <v>401266337.45743763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401266337.45743763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1671943.0727393234</v>
      </c>
      <c r="L1659" s="455">
        <f t="shared" ca="1" si="132"/>
        <v>402938280.53017694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402938280.53017694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1678909.5022090706</v>
      </c>
      <c r="L1660" s="455">
        <f t="shared" ca="1" si="132"/>
        <v>404617190.032386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404617190.032386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1685904.9584682749</v>
      </c>
      <c r="L1661" s="455">
        <f t="shared" ca="1" si="132"/>
        <v>406303094.99085426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406303094.99085426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1692929.5624618928</v>
      </c>
      <c r="L1662" s="455">
        <f t="shared" ca="1" si="132"/>
        <v>407996024.55331618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407996024.55331618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1699983.4356388173</v>
      </c>
      <c r="L1663" s="455">
        <f t="shared" ca="1" si="132"/>
        <v>409696007.98895502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409696007.98895502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1707066.6999539791</v>
      </c>
      <c r="L1664" s="455">
        <f t="shared" ca="1" si="132"/>
        <v>411403074.68890899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411403074.68890899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1714179.4778704541</v>
      </c>
      <c r="L1665" s="455">
        <f t="shared" ca="1" si="132"/>
        <v>413117254.16677946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413117254.16677946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1721321.8923615811</v>
      </c>
      <c r="L1666" s="455">
        <f t="shared" ca="1" si="132"/>
        <v>414838576.05914104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414838576.05914104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1728494.0669130876</v>
      </c>
      <c r="L1667" s="455">
        <f t="shared" ca="1" si="132"/>
        <v>416567070.12605411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416567070.12605411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1735696.1255252254</v>
      </c>
      <c r="L1668" s="455">
        <f t="shared" ca="1" si="132"/>
        <v>418302766.25157934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418302766.25157934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1742928.1927149137</v>
      </c>
      <c r="L1669" s="455">
        <f t="shared" ca="1" si="132"/>
        <v>420045694.44429427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420045694.44429427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1750190.3935178928</v>
      </c>
      <c r="L1670" s="455">
        <f t="shared" ca="1" si="132"/>
        <v>421795884.83781219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421795884.83781219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1757482.8534908842</v>
      </c>
      <c r="L1671" s="455">
        <f t="shared" ca="1" si="132"/>
        <v>423553367.69130307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423553367.69130307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1764805.6987137627</v>
      </c>
      <c r="L1672" s="455">
        <f t="shared" ca="1" si="132"/>
        <v>425318173.39001685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425318173.39001685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1772159.0557917366</v>
      </c>
      <c r="L1673" s="455">
        <f t="shared" ca="1" si="132"/>
        <v>427090332.44580859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427090332.44580859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1779543.0518575357</v>
      </c>
      <c r="L1674" s="455">
        <f t="shared" ca="1" si="132"/>
        <v>428869875.49766612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428869875.49766612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1786957.8145736088</v>
      </c>
      <c r="L1675" s="455">
        <f t="shared" ca="1" si="132"/>
        <v>430656833.31223971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430656833.31223971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1794403.4721343319</v>
      </c>
      <c r="L1676" s="455">
        <f t="shared" ca="1" si="132"/>
        <v>432451236.78437406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432451236.78437406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1801880.1532682253</v>
      </c>
      <c r="L1677" s="455">
        <f t="shared" ca="1" si="132"/>
        <v>434253116.93764228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434253116.93764228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1809387.9872401764</v>
      </c>
      <c r="L1678" s="455">
        <f t="shared" ca="1" si="132"/>
        <v>436062504.92488247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436062504.92488247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1816927.1038536769</v>
      </c>
      <c r="L1679" s="455">
        <f t="shared" ca="1" si="132"/>
        <v>437879432.02873617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437879432.02873617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1824497.6334530676</v>
      </c>
      <c r="L1680" s="455">
        <f t="shared" ca="1" si="132"/>
        <v>439703929.66218925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439703929.66218925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1832099.7069257884</v>
      </c>
      <c r="L1681" s="455">
        <f t="shared" ca="1" si="132"/>
        <v>441536029.36911505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441536029.36911505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1839733.4557046462</v>
      </c>
      <c r="L1682" s="455">
        <f t="shared" ca="1" si="132"/>
        <v>443375762.82481968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443375762.82481968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1847399.0117700822</v>
      </c>
      <c r="L1683" s="455">
        <f t="shared" ca="1" si="132"/>
        <v>445223161.83658975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445223161.83658975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1855096.5076524571</v>
      </c>
      <c r="L1684" s="455">
        <f t="shared" ca="1" si="132"/>
        <v>447078258.34424222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447078258.34424222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1862826.0764343424</v>
      </c>
      <c r="L1685" s="455">
        <f t="shared" ca="1" si="132"/>
        <v>448941084.42067653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448941084.42067653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1870587.8517528186</v>
      </c>
      <c r="L1686" s="455">
        <f t="shared" ca="1" si="132"/>
        <v>450811672.27242935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450811672.27242935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1878381.9678017888</v>
      </c>
      <c r="L1687" s="455">
        <f t="shared" ca="1" si="132"/>
        <v>452690054.24023116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452690054.24023116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1886208.5593342965</v>
      </c>
      <c r="L1688" s="455">
        <f t="shared" ca="1" si="132"/>
        <v>454576262.79956543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454576262.79956543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1894067.7616648558</v>
      </c>
      <c r="L1689" s="455">
        <f t="shared" ca="1" si="132"/>
        <v>456470330.5612303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456470330.5612303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1901959.710671793</v>
      </c>
      <c r="L1690" s="455">
        <f t="shared" ca="1" si="132"/>
        <v>458372290.27190208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458372290.27190208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1909884.542799592</v>
      </c>
      <c r="L1691" s="455">
        <f t="shared" ca="1" si="132"/>
        <v>460282174.81470168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460282174.81470168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1917842.3950612573</v>
      </c>
      <c r="L1692" s="455">
        <f t="shared" ca="1" si="132"/>
        <v>462200017.20976293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462200017.20976293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1925833.4050406788</v>
      </c>
      <c r="L1693" s="455">
        <f t="shared" ca="1" si="132"/>
        <v>464125850.61480361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464125850.61480361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1933857.7108950149</v>
      </c>
      <c r="L1694" s="455">
        <f t="shared" ca="1" si="132"/>
        <v>466059708.32569861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466059708.32569861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1941915.4513570776</v>
      </c>
      <c r="L1695" s="455">
        <f t="shared" ca="1" si="132"/>
        <v>468001623.77705568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468001623.77705568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1950006.7657377319</v>
      </c>
      <c r="L1696" s="455">
        <f t="shared" ca="1" si="132"/>
        <v>469951630.54279339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469951630.54279339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1958131.7939283059</v>
      </c>
      <c r="L1697" s="455">
        <f t="shared" ca="1" si="132"/>
        <v>471909762.33672172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471909762.33672172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1966290.6764030068</v>
      </c>
      <c r="L1698" s="455">
        <f t="shared" ca="1" si="132"/>
        <v>473876053.0131247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473876053.0131247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1974483.5542213526</v>
      </c>
      <c r="L1699" s="455">
        <f t="shared" ca="1" si="132"/>
        <v>475850536.56734604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475850536.56734604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1982710.5690306085</v>
      </c>
      <c r="L1700" s="455">
        <f t="shared" ca="1" si="132"/>
        <v>477833247.13637662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477833247.13637662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1990971.8630682358</v>
      </c>
      <c r="L1701" s="455">
        <f t="shared" ca="1" si="132"/>
        <v>479824218.99944484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479824218.99944484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1999267.5791643534</v>
      </c>
      <c r="L1702" s="455">
        <f t="shared" ca="1" si="132"/>
        <v>481823486.57860917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481823486.57860917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2007597.8607442051</v>
      </c>
      <c r="L1703" s="455">
        <f t="shared" ca="1" si="132"/>
        <v>483831084.43935335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483831084.43935335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2015962.8518306392</v>
      </c>
      <c r="L1704" s="455">
        <f t="shared" ca="1" si="132"/>
        <v>485847047.29118401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485847047.29118401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2024362.6970466</v>
      </c>
      <c r="L1705" s="455">
        <f t="shared" ca="1" si="132"/>
        <v>487871409.98823059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487871409.98823059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2032797.5416176275</v>
      </c>
      <c r="L1706" s="455">
        <f t="shared" ca="1" si="132"/>
        <v>489904207.52984822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489904207.52984822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2041267.5313743679</v>
      </c>
      <c r="L1707" s="455">
        <f t="shared" ca="1" si="132"/>
        <v>491945475.06122261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491945475.06122261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2049772.8127550941</v>
      </c>
      <c r="L1708" s="455">
        <f t="shared" ca="1" si="132"/>
        <v>493995247.87397772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493995247.87397772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2058313.5328082407</v>
      </c>
      <c r="L1709" s="455">
        <f t="shared" ca="1" si="132"/>
        <v>496053561.40678596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496053561.40678596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2066889.8391949418</v>
      </c>
      <c r="L1710" s="455">
        <f t="shared" ca="1" si="132"/>
        <v>498120451.24598092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498120451.24598092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2075501.8801915871</v>
      </c>
      <c r="L1711" s="455">
        <f t="shared" ca="1" si="132"/>
        <v>500195953.12617248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500195953.12617248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2084149.804692385</v>
      </c>
      <c r="L1712" s="455">
        <f t="shared" ca="1" si="132"/>
        <v>502280102.93086487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502280102.93086487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2092833.762211937</v>
      </c>
      <c r="L1713" s="455">
        <f t="shared" ca="1" si="132"/>
        <v>504372936.69307679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504372936.69307679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2101553.9028878203</v>
      </c>
      <c r="L1714" s="455">
        <f t="shared" ca="1" si="132"/>
        <v>506474490.59596461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506474490.59596461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2110310.3774831858</v>
      </c>
      <c r="L1715" s="455">
        <f t="shared" ca="1" si="132"/>
        <v>508584800.9734478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508584800.9734478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2119103.3373893658</v>
      </c>
      <c r="L1716" s="455">
        <f t="shared" ca="1" si="132"/>
        <v>510703904.31083715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510703904.31083715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2127932.934628488</v>
      </c>
      <c r="L1717" s="455">
        <f t="shared" ca="1" si="132"/>
        <v>512831837.24546564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512831837.24546564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2136799.3218561066</v>
      </c>
      <c r="L1718" s="455">
        <f t="shared" ca="1" si="132"/>
        <v>514968636.56732172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514968636.56732172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2145702.65236384</v>
      </c>
      <c r="L1719" s="455">
        <f t="shared" ca="1" si="132"/>
        <v>517114339.21968555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517114339.21968555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2154643.0800820231</v>
      </c>
      <c r="L1720" s="455">
        <f t="shared" ca="1" si="132"/>
        <v>519268982.29976755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519268982.29976755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2163620.7595823649</v>
      </c>
      <c r="L1721" s="455">
        <f t="shared" ca="1" si="132"/>
        <v>521432603.05934989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521432603.05934989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2172635.8460806245</v>
      </c>
      <c r="L1722" s="455">
        <f t="shared" ca="1" si="132"/>
        <v>523605238.9054305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523605238.9054305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2181688.4954392938</v>
      </c>
      <c r="L1723" s="455">
        <f t="shared" ca="1" si="132"/>
        <v>525786927.40086979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525786927.40086979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2190778.8641702905</v>
      </c>
      <c r="L1724" s="455">
        <f t="shared" ca="1" si="132"/>
        <v>527977706.2650401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527977706.2650401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2199907.1094376668</v>
      </c>
      <c r="L1725" s="455">
        <f t="shared" ca="1" si="132"/>
        <v>530177613.37447774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530177613.37447774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2209073.3890603241</v>
      </c>
      <c r="L1726" s="455">
        <f t="shared" ca="1" si="132"/>
        <v>532386686.76353806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532386686.76353806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2218277.861514742</v>
      </c>
      <c r="L1727" s="455">
        <f t="shared" ca="1" si="132"/>
        <v>534604964.62505281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534604964.62505281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2227520.6859377199</v>
      </c>
      <c r="L1728" s="455">
        <f t="shared" ca="1" si="132"/>
        <v>536832485.31099051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536832485.31099051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2236802.0221291273</v>
      </c>
      <c r="L1729" s="455">
        <f t="shared" ca="1" si="132"/>
        <v>539069287.33311963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539069287.33311963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2246122.0305546653</v>
      </c>
      <c r="L1730" s="455">
        <f t="shared" ca="1" si="132"/>
        <v>541315409.36367428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541315409.36367428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2255480.8723486429</v>
      </c>
      <c r="L1731" s="455">
        <f t="shared" ca="1" si="132"/>
        <v>543570890.23602295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543570890.23602295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2264878.7093167622</v>
      </c>
      <c r="L1732" s="455">
        <f t="shared" ca="1" si="132"/>
        <v>545835768.94533968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545835768.94533968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2274315.7039389154</v>
      </c>
      <c r="L1733" s="455">
        <f t="shared" ca="1" si="132"/>
        <v>548110084.64927864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548110084.64927864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2283792.0193719943</v>
      </c>
      <c r="L1734" s="455">
        <f t="shared" ca="1" si="132"/>
        <v>550393876.66865063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550393876.66865063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2293307.8194527109</v>
      </c>
      <c r="L1735" s="455">
        <f t="shared" ca="1" si="132"/>
        <v>552687184.48810339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552687184.48810339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2302863.2687004306</v>
      </c>
      <c r="L1736" s="455">
        <f t="shared" ca="1" si="132"/>
        <v>554990047.75680387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554990047.75680387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2312458.5323200161</v>
      </c>
      <c r="L1737" s="455">
        <f t="shared" ca="1" si="132"/>
        <v>557302506.28912389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557302506.28912389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2322093.7762046829</v>
      </c>
      <c r="L1738" s="455">
        <f t="shared" ca="1" si="132"/>
        <v>559624600.0653286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559624600.0653286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2331769.1669388693</v>
      </c>
      <c r="L1739" s="455">
        <f t="shared" ca="1" si="132"/>
        <v>561956369.2322675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561956369.2322675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2341484.8718011146</v>
      </c>
      <c r="L1740" s="455">
        <f t="shared" ca="1" si="132"/>
        <v>564297854.10406864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564297854.10406864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2351241.0587669527</v>
      </c>
      <c r="L1741" s="455">
        <f t="shared" ca="1" si="132"/>
        <v>566649095.1628356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566649095.1628356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2361037.896511815</v>
      </c>
      <c r="L1742" s="455">
        <f t="shared" ca="1" si="132"/>
        <v>569010133.05934739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569010133.05934739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2370875.5544139473</v>
      </c>
      <c r="L1743" s="455">
        <f t="shared" ca="1" si="132"/>
        <v>571381008.61376131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571381008.61376131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2380754.2025573389</v>
      </c>
      <c r="L1744" s="455">
        <f t="shared" ca="1" si="132"/>
        <v>573761762.81631863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573761762.81631863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2390674.0117346607</v>
      </c>
      <c r="L1745" s="455">
        <f t="shared" ca="1" si="132"/>
        <v>576152436.82805324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576152436.82805324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2400635.1534502218</v>
      </c>
      <c r="L1746" s="455">
        <f t="shared" ca="1" si="132"/>
        <v>578553071.98150349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578553071.98150349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2410637.799922931</v>
      </c>
      <c r="L1747" s="455">
        <f t="shared" ca="1" si="132"/>
        <v>580963709.78142643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580963709.78142643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2420682.1240892769</v>
      </c>
      <c r="L1748" s="455">
        <f t="shared" ca="1" si="132"/>
        <v>583384391.90551567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583384391.90551567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2430768.2996063153</v>
      </c>
      <c r="L1749" s="455">
        <f t="shared" ca="1" si="132"/>
        <v>585815160.20512199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585815160.20512199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2440896.5008546747</v>
      </c>
      <c r="L1750" s="455">
        <f t="shared" ca="1" si="132"/>
        <v>588256056.70597672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588256056.70597672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2451066.9029415697</v>
      </c>
      <c r="L1751" s="455">
        <f t="shared" ca="1" si="132"/>
        <v>590707123.60891831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590707123.60891831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2461279.6817038264</v>
      </c>
      <c r="L1752" s="455">
        <f t="shared" ca="1" si="132"/>
        <v>593168403.29062212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593168403.29062212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2471535.0137109254</v>
      </c>
      <c r="L1753" s="455">
        <f t="shared" ca="1" si="132"/>
        <v>595639938.30433309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595639938.30433309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2481833.0762680545</v>
      </c>
      <c r="L1754" s="455">
        <f t="shared" ca="1" si="132"/>
        <v>598121771.38060117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598121771.38060117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2492174.0474191713</v>
      </c>
      <c r="L1755" s="455">
        <f t="shared" ca="1" si="132"/>
        <v>600613945.42802036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600613945.42802036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2502558.105950085</v>
      </c>
      <c r="L1756" s="455">
        <f t="shared" ca="1" si="132"/>
        <v>603116503.53397048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603116503.53397048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2512985.4313915437</v>
      </c>
      <c r="L1757" s="455">
        <f t="shared" ca="1" si="132"/>
        <v>605629488.96536207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605629488.96536207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2523456.2040223419</v>
      </c>
      <c r="L1758" s="455">
        <f t="shared" ca="1" si="132"/>
        <v>608152945.16938436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608152945.16938436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2533970.6048724349</v>
      </c>
      <c r="L1759" s="455">
        <f t="shared" ca="1" si="132"/>
        <v>610686915.77425683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610686915.77425683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2544528.8157260702</v>
      </c>
      <c r="L1760" s="455">
        <f t="shared" ca="1" si="132"/>
        <v>613231444.58998287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613231444.58998287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2555131.0191249284</v>
      </c>
      <c r="L1761" s="455">
        <f t="shared" ca="1" si="132"/>
        <v>615786575.60910785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615786575.60910785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2565777.3983712825</v>
      </c>
      <c r="L1762" s="455">
        <f t="shared" ca="1" si="132"/>
        <v>618352353.00747919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618352353.00747919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2576468.1375311632</v>
      </c>
      <c r="L1763" s="455">
        <f t="shared" ca="1" si="132"/>
        <v>620928821.14501035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620928821.14501035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2587203.4214375429</v>
      </c>
      <c r="L1764" s="455">
        <f t="shared" ca="1" si="132"/>
        <v>623516024.56644785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623516024.56644785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2597983.4356935327</v>
      </c>
      <c r="L1765" s="455">
        <f t="shared" ca="1" si="132"/>
        <v>626114008.00214136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626114008.00214136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2608808.3666755888</v>
      </c>
      <c r="L1766" s="455">
        <f t="shared" ca="1" si="132"/>
        <v>628722816.36881697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628722816.36881697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2619678.4015367376</v>
      </c>
      <c r="L1767" s="455">
        <f t="shared" ca="1" si="132"/>
        <v>631342494.77035367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631342494.77035367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2630593.7282098071</v>
      </c>
      <c r="L1768" s="455">
        <f t="shared" ca="1" si="132"/>
        <v>633973088.49856353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633973088.49856353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2641554.5354106813</v>
      </c>
      <c r="L1769" s="455">
        <f t="shared" ca="1" si="132"/>
        <v>636614643.03397417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636614643.03397417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2652561.0126415589</v>
      </c>
      <c r="L1770" s="455">
        <f t="shared" ca="1" si="132"/>
        <v>639267204.04661572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639267204.04661572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2663613.3501942321</v>
      </c>
      <c r="L1771" s="455">
        <f t="shared" ca="1" si="132"/>
        <v>641930817.39680994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641930817.39680994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2674711.7391533749</v>
      </c>
      <c r="L1772" s="455">
        <f t="shared" ca="1" si="132"/>
        <v>644605529.13596332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644605529.13596332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2685856.3713998473</v>
      </c>
      <c r="L1773" s="455">
        <f t="shared" ca="1" si="132"/>
        <v>647291385.5073632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647291385.5073632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2697047.4396140133</v>
      </c>
      <c r="L1774" s="455">
        <f t="shared" ca="1" si="132"/>
        <v>649988432.94697726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649988432.94697726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2708285.1372790718</v>
      </c>
      <c r="L1775" s="455">
        <f t="shared" ca="1" si="132"/>
        <v>652696718.08425629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652696718.08425629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2719569.6586844013</v>
      </c>
      <c r="L1776" s="455">
        <f t="shared" ca="1" si="132"/>
        <v>655416287.74294066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655416287.74294066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2730901.1989289196</v>
      </c>
      <c r="L1777" s="455">
        <f t="shared" ca="1" si="132"/>
        <v>658147188.94186962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658147188.94186962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2742279.9539244566</v>
      </c>
      <c r="L1778" s="455">
        <f t="shared" ca="1" si="132"/>
        <v>660889468.89579403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660889468.89579403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2753706.1203991417</v>
      </c>
      <c r="L1779" s="455">
        <f t="shared" ca="1" si="132"/>
        <v>663643175.01619315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663643175.01619315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2765179.8959008045</v>
      </c>
      <c r="L1780" s="455">
        <f t="shared" ca="1" si="132"/>
        <v>666408354.912094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666408354.912094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2776701.4788003918</v>
      </c>
      <c r="L1781" s="455">
        <f t="shared" ca="1" si="132"/>
        <v>669185056.39089441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669185056.39089441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2788271.0682953931</v>
      </c>
      <c r="L1782" s="455">
        <f t="shared" ca="1" si="132"/>
        <v>671973327.45918977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671973327.45918977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2799888.8644132908</v>
      </c>
      <c r="L1783" s="455">
        <f t="shared" ca="1" si="132"/>
        <v>674773216.32360303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674773216.32360303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2811555.0680150124</v>
      </c>
      <c r="L1784" s="455">
        <f t="shared" ca="1" si="132"/>
        <v>677584771.39161801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677584771.39161801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2823269.8807984083</v>
      </c>
      <c r="L1785" s="455">
        <f t="shared" ca="1" si="132"/>
        <v>680408041.27241647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680408041.27241647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2835033.5053017354</v>
      </c>
      <c r="L1786" s="455">
        <f t="shared" ca="1" si="132"/>
        <v>683243074.77771819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683243074.77771819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2846846.1449071593</v>
      </c>
      <c r="L1787" s="455">
        <f t="shared" ca="1" si="132"/>
        <v>686089920.9226253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686089920.9226253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2858708.0038442719</v>
      </c>
      <c r="L1788" s="455">
        <f t="shared" ca="1" si="132"/>
        <v>688948628.92646956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688948628.92646956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2870619.2871936234</v>
      </c>
      <c r="L1789" s="455">
        <f t="shared" ca="1" si="132"/>
        <v>691819248.21366322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691819248.21366322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2882580.2008902635</v>
      </c>
      <c r="L1790" s="455">
        <f t="shared" ca="1" si="132"/>
        <v>694701828.41455352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694701828.41455352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2894590.9517273065</v>
      </c>
      <c r="L1791" s="455">
        <f t="shared" ca="1" si="132"/>
        <v>697596419.36628079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697596419.36628079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2906651.7473595031</v>
      </c>
      <c r="L1792" s="455">
        <f t="shared" ca="1" si="132"/>
        <v>700503071.11364031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700503071.11364031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2918762.7963068346</v>
      </c>
      <c r="L1793" s="455">
        <f t="shared" ref="L1793:L2047" ca="1" si="137">I1793-J1793+K1793</f>
        <v>703421833.90994716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703421833.90994716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2930924.307958113</v>
      </c>
      <c r="L1794" s="455">
        <f t="shared" ca="1" si="137"/>
        <v>706352758.21790528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706352758.21790528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2943136.4925746052</v>
      </c>
      <c r="L1795" s="455">
        <f t="shared" ca="1" si="137"/>
        <v>709295894.71047986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709295894.71047986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2955399.5612936663</v>
      </c>
      <c r="L1796" s="455">
        <f t="shared" ca="1" si="137"/>
        <v>712251294.27177358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712251294.27177358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2967713.7261323901</v>
      </c>
      <c r="L1797" s="455">
        <f t="shared" ca="1" si="137"/>
        <v>715219007.99790597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715219007.99790597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2980079.1999912746</v>
      </c>
      <c r="L1798" s="455">
        <f t="shared" ca="1" si="137"/>
        <v>718199087.1978972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718199087.1978972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2992496.1966579049</v>
      </c>
      <c r="L1799" s="455">
        <f t="shared" ca="1" si="137"/>
        <v>721191583.39455509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721191583.39455509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3004964.9308106462</v>
      </c>
      <c r="L1800" s="455">
        <f t="shared" ca="1" si="137"/>
        <v>724196548.32536578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724196548.32536578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3017485.6180223576</v>
      </c>
      <c r="L1801" s="455">
        <f t="shared" ca="1" si="137"/>
        <v>727214033.9433881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727214033.9433881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3030058.474764117</v>
      </c>
      <c r="L1802" s="455">
        <f t="shared" ca="1" si="137"/>
        <v>730244092.41815221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730244092.41815221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3042683.7184089674</v>
      </c>
      <c r="L1803" s="455">
        <f t="shared" ca="1" si="137"/>
        <v>733286776.13656116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733286776.13656116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3055361.5672356714</v>
      </c>
      <c r="L1804" s="455">
        <f t="shared" ca="1" si="137"/>
        <v>736342137.70379686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736342137.70379686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3068092.2404324869</v>
      </c>
      <c r="L1805" s="455">
        <f t="shared" ca="1" si="137"/>
        <v>739410229.94422936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739410229.94422936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3080875.9581009555</v>
      </c>
      <c r="L1806" s="455">
        <f t="shared" ca="1" si="137"/>
        <v>742491105.90233028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742491105.90233028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3093712.9412597097</v>
      </c>
      <c r="L1807" s="455">
        <f t="shared" ca="1" si="137"/>
        <v>745584818.84359002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745584818.84359002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3106603.4118482918</v>
      </c>
      <c r="L1808" s="455">
        <f t="shared" ca="1" si="137"/>
        <v>748691422.25543833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748691422.25543833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3119547.5927309929</v>
      </c>
      <c r="L1809" s="455">
        <f t="shared" ca="1" si="137"/>
        <v>751810969.84816933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751810969.84816933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3132545.7077007056</v>
      </c>
      <c r="L1810" s="455">
        <f t="shared" ca="1" si="137"/>
        <v>754943515.55587006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754943515.55587006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3145597.9814827917</v>
      </c>
      <c r="L1811" s="455">
        <f t="shared" ca="1" si="137"/>
        <v>758089113.5373528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758089113.5373528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3158704.63973897</v>
      </c>
      <c r="L1812" s="455">
        <f t="shared" ca="1" si="137"/>
        <v>761247818.17709172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761247818.17709172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3171865.9090712154</v>
      </c>
      <c r="L1813" s="455">
        <f t="shared" ca="1" si="137"/>
        <v>764419684.08616292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764419684.08616292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3185082.0170256789</v>
      </c>
      <c r="L1814" s="455">
        <f t="shared" ca="1" si="137"/>
        <v>767604766.10318863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767604766.10318863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3198353.1920966194</v>
      </c>
      <c r="L1815" s="455">
        <f t="shared" ca="1" si="137"/>
        <v>770803119.29528522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770803119.29528522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3211679.663730355</v>
      </c>
      <c r="L1816" s="455">
        <f t="shared" ca="1" si="137"/>
        <v>774014798.95901561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774014798.95901561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3225061.6623292319</v>
      </c>
      <c r="L1817" s="455">
        <f t="shared" ca="1" si="137"/>
        <v>777239860.6213448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777239860.6213448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3238499.4192556031</v>
      </c>
      <c r="L1818" s="455">
        <f t="shared" ca="1" si="137"/>
        <v>780478360.04060042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780478360.04060042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3251993.1668358352</v>
      </c>
      <c r="L1819" s="455">
        <f t="shared" ca="1" si="137"/>
        <v>783730353.2074362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783730353.2074362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3265543.1383643174</v>
      </c>
      <c r="L1820" s="455">
        <f t="shared" ca="1" si="137"/>
        <v>786995896.34580052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786995896.34580052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3279149.5681075021</v>
      </c>
      <c r="L1821" s="455">
        <f t="shared" ca="1" si="137"/>
        <v>790275045.913908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790275045.913908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3292812.6913079498</v>
      </c>
      <c r="L1822" s="455">
        <f t="shared" ca="1" si="137"/>
        <v>793567858.60521591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793567858.60521591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3306532.7441883995</v>
      </c>
      <c r="L1823" s="455">
        <f t="shared" ca="1" si="137"/>
        <v>796874391.34940434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796874391.34940434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3320309.9639558513</v>
      </c>
      <c r="L1824" s="455">
        <f t="shared" ca="1" si="137"/>
        <v>800194701.31336021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800194701.31336021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3334144.5888056676</v>
      </c>
      <c r="L1825" s="455">
        <f t="shared" ca="1" si="137"/>
        <v>803528845.90216589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803528845.90216589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3348036.8579256912</v>
      </c>
      <c r="L1826" s="455">
        <f t="shared" ca="1" si="137"/>
        <v>806876882.76009154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806876882.76009154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3361987.0115003814</v>
      </c>
      <c r="L1827" s="455">
        <f t="shared" ca="1" si="137"/>
        <v>810238869.7715919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810238869.7715919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3375995.2907149661</v>
      </c>
      <c r="L1828" s="455">
        <f t="shared" ca="1" si="137"/>
        <v>813614865.06230688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813614865.06230688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3390061.9377596118</v>
      </c>
      <c r="L1829" s="455">
        <f t="shared" ca="1" si="137"/>
        <v>817004927.00006652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817004927.00006652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3404187.1958336104</v>
      </c>
      <c r="L1830" s="455">
        <f t="shared" ca="1" si="137"/>
        <v>820409114.19590008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820409114.19590008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3418371.3091495838</v>
      </c>
      <c r="L1831" s="455">
        <f t="shared" ca="1" si="137"/>
        <v>823827485.50504971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823827485.50504971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3432614.5229377071</v>
      </c>
      <c r="L1832" s="455">
        <f t="shared" ca="1" si="137"/>
        <v>827260100.02798736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827260100.02798736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3446917.0834499472</v>
      </c>
      <c r="L1833" s="455">
        <f t="shared" ca="1" si="137"/>
        <v>830707017.11143732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830707017.11143732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3461279.2379643223</v>
      </c>
      <c r="L1834" s="455">
        <f t="shared" ca="1" si="137"/>
        <v>834168296.34940159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834168296.34940159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3475701.2347891731</v>
      </c>
      <c r="L1835" s="455">
        <f t="shared" ca="1" si="137"/>
        <v>837643997.58419073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837643997.58419073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3490183.3232674613</v>
      </c>
      <c r="L1836" s="455">
        <f t="shared" ca="1" si="137"/>
        <v>841134180.90745819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841134180.90745819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3504725.7537810761</v>
      </c>
      <c r="L1837" s="455">
        <f t="shared" ca="1" si="137"/>
        <v>844638906.66123927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844638906.66123927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3519328.7777551641</v>
      </c>
      <c r="L1838" s="455">
        <f t="shared" ca="1" si="137"/>
        <v>848158235.43899441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848158235.43899441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3533992.6476624766</v>
      </c>
      <c r="L1839" s="455">
        <f t="shared" ca="1" si="137"/>
        <v>851692228.08665693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851692228.08665693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3548717.6170277367</v>
      </c>
      <c r="L1840" s="455">
        <f t="shared" ca="1" si="137"/>
        <v>855240945.70368469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855240945.70368469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3563503.94043202</v>
      </c>
      <c r="L1841" s="455">
        <f t="shared" ca="1" si="137"/>
        <v>858804449.64411676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858804449.64411676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3578351.8735171533</v>
      </c>
      <c r="L1842" s="455">
        <f t="shared" ca="1" si="137"/>
        <v>862382801.51763391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862382801.51763391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3593261.6729901414</v>
      </c>
      <c r="L1843" s="455">
        <f t="shared" ca="1" si="137"/>
        <v>865976063.190624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865976063.190624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3608233.5966275996</v>
      </c>
      <c r="L1844" s="455">
        <f t="shared" ca="1" si="137"/>
        <v>869584296.78725159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869584296.78725159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3623267.9032802149</v>
      </c>
      <c r="L1845" s="455">
        <f t="shared" ca="1" si="137"/>
        <v>873207564.69053185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873207564.69053185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3638364.8528772164</v>
      </c>
      <c r="L1846" s="455">
        <f t="shared" ca="1" si="137"/>
        <v>876845929.54340911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876845929.54340911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3653524.706430871</v>
      </c>
      <c r="L1847" s="455">
        <f t="shared" ca="1" si="137"/>
        <v>880499454.24984002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880499454.24984002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3668747.7260409999</v>
      </c>
      <c r="L1848" s="455">
        <f t="shared" ca="1" si="137"/>
        <v>884168201.97588098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884168201.97588098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3684034.1748995045</v>
      </c>
      <c r="L1849" s="455">
        <f t="shared" ca="1" si="137"/>
        <v>887852236.15078044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887852236.15078044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3699384.3172949185</v>
      </c>
      <c r="L1850" s="455">
        <f t="shared" ca="1" si="137"/>
        <v>891551620.46807539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891551620.46807539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3714798.4186169808</v>
      </c>
      <c r="L1851" s="455">
        <f t="shared" ca="1" si="137"/>
        <v>895266418.8866924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895266418.8866924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3730276.7453612182</v>
      </c>
      <c r="L1852" s="455">
        <f t="shared" ca="1" si="137"/>
        <v>898996695.63205361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898996695.63205361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3745819.5651335567</v>
      </c>
      <c r="L1853" s="455">
        <f t="shared" ca="1" si="137"/>
        <v>902742515.19718719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902742515.19718719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3761427.1466549467</v>
      </c>
      <c r="L1854" s="455">
        <f t="shared" ca="1" si="137"/>
        <v>906503942.34384215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906503942.34384215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3777099.7597660082</v>
      </c>
      <c r="L1855" s="455">
        <f t="shared" ca="1" si="137"/>
        <v>910281042.10360813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910281042.10360813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3792837.6754317004</v>
      </c>
      <c r="L1856" s="455">
        <f t="shared" ca="1" si="137"/>
        <v>914073879.77903986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914073879.77903986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3808641.1657459992</v>
      </c>
      <c r="L1857" s="455">
        <f t="shared" ca="1" si="137"/>
        <v>917882520.94478583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917882520.94478583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3824510.5039366074</v>
      </c>
      <c r="L1858" s="455">
        <f t="shared" ca="1" si="137"/>
        <v>921707031.44872248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921707031.44872248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3840445.964369677</v>
      </c>
      <c r="L1859" s="455">
        <f t="shared" ca="1" si="137"/>
        <v>925547477.41309214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925547477.41309214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3856447.8225545506</v>
      </c>
      <c r="L1860" s="455">
        <f t="shared" ca="1" si="137"/>
        <v>929403925.23564672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929403925.23564672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3872516.3551485273</v>
      </c>
      <c r="L1861" s="455">
        <f t="shared" ca="1" si="137"/>
        <v>933276441.59079528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933276441.59079528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3888651.8399616475</v>
      </c>
      <c r="L1862" s="455">
        <f t="shared" ca="1" si="137"/>
        <v>937165093.43075693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937165093.43075693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3904854.5559614878</v>
      </c>
      <c r="L1863" s="455">
        <f t="shared" ca="1" si="137"/>
        <v>941069947.98671842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941069947.98671842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3921124.7832779936</v>
      </c>
      <c r="L1864" s="455">
        <f t="shared" ca="1" si="137"/>
        <v>944991072.7699964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944991072.7699964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3937462.803208319</v>
      </c>
      <c r="L1865" s="455">
        <f t="shared" ca="1" si="137"/>
        <v>948928535.57320476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948928535.57320476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3953868.8982216865</v>
      </c>
      <c r="L1866" s="455">
        <f t="shared" ca="1" si="137"/>
        <v>952882404.47142649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952882404.47142649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3970343.3519642767</v>
      </c>
      <c r="L1867" s="455">
        <f t="shared" ca="1" si="137"/>
        <v>956852747.82339072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956852747.82339072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3986886.4492641278</v>
      </c>
      <c r="L1868" s="455">
        <f t="shared" ca="1" si="137"/>
        <v>960839634.27265489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960839634.27265489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4003498.4761360618</v>
      </c>
      <c r="L1869" s="455">
        <f t="shared" ca="1" si="137"/>
        <v>964843132.74879098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964843132.74879098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4020179.7197866291</v>
      </c>
      <c r="L1870" s="455">
        <f t="shared" ca="1" si="137"/>
        <v>968863312.46857762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968863312.46857762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4036930.4686190733</v>
      </c>
      <c r="L1871" s="455">
        <f t="shared" ca="1" si="137"/>
        <v>972900242.93719673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972900242.93719673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4053751.012238319</v>
      </c>
      <c r="L1872" s="455">
        <f t="shared" ca="1" si="137"/>
        <v>976953993.949435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976953993.949435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4070641.6414559791</v>
      </c>
      <c r="L1873" s="455">
        <f t="shared" ca="1" si="137"/>
        <v>981024635.590891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981024635.590891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4087602.6482953792</v>
      </c>
      <c r="L1874" s="455">
        <f t="shared" ca="1" si="137"/>
        <v>985112238.23918641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985112238.23918641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4104634.3259966099</v>
      </c>
      <c r="L1875" s="455">
        <f t="shared" ca="1" si="137"/>
        <v>989216872.56518304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989216872.56518304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4121736.9690215955</v>
      </c>
      <c r="L1876" s="455">
        <f t="shared" ca="1" si="137"/>
        <v>993338609.5342046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993338609.5342046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4138910.8730591857</v>
      </c>
      <c r="L1877" s="455">
        <f t="shared" ca="1" si="137"/>
        <v>997477520.40726376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997477520.40726376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4156156.3350302656</v>
      </c>
      <c r="L1878" s="455">
        <f t="shared" ca="1" si="137"/>
        <v>1001633676.7422941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1001633676.7422941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4173473.6530928919</v>
      </c>
      <c r="L1879" s="455">
        <f t="shared" ca="1" si="137"/>
        <v>1005807150.3953869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1005807150.3953869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4190863.1266474458</v>
      </c>
      <c r="L1880" s="455">
        <f t="shared" ca="1" si="137"/>
        <v>1009998013.5220344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1009998013.5220344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4208325.0563418092</v>
      </c>
      <c r="L1881" s="455">
        <f t="shared" ca="1" si="137"/>
        <v>1014206338.5783762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1014206338.5783762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4225859.7440765677</v>
      </c>
      <c r="L1882" s="455">
        <f t="shared" ca="1" si="137"/>
        <v>1018432198.3224528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1018432198.3224528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4243467.4930102201</v>
      </c>
      <c r="L1883" s="455">
        <f t="shared" ca="1" si="137"/>
        <v>1022675665.8154629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1022675665.8154629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4261148.6075644288</v>
      </c>
      <c r="L1884" s="455">
        <f t="shared" ca="1" si="137"/>
        <v>1026936814.4230274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1026936814.4230274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4278903.3934292812</v>
      </c>
      <c r="L1885" s="455">
        <f t="shared" ca="1" si="137"/>
        <v>1031215717.8164567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1031215717.8164567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4296732.1575685693</v>
      </c>
      <c r="L1886" s="455">
        <f t="shared" ca="1" si="137"/>
        <v>1035512449.9740252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1035512449.9740252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4314635.2082251059</v>
      </c>
      <c r="L1887" s="455">
        <f t="shared" ca="1" si="137"/>
        <v>1039827085.1822504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1039827085.1822504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4332612.8549260432</v>
      </c>
      <c r="L1888" s="455">
        <f t="shared" ca="1" si="137"/>
        <v>1044159698.0371764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1044159698.0371764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4350665.4084882345</v>
      </c>
      <c r="L1889" s="455">
        <f t="shared" ca="1" si="137"/>
        <v>1048510363.4456646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1048510363.4456646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4368793.1810236024</v>
      </c>
      <c r="L1890" s="455">
        <f t="shared" ca="1" si="137"/>
        <v>1052879156.6266882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1052879156.6266882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4386996.4859445347</v>
      </c>
      <c r="L1891" s="455">
        <f t="shared" ca="1" si="137"/>
        <v>1057266153.1126328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1057266153.1126328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4405275.6379693039</v>
      </c>
      <c r="L1892" s="455">
        <f t="shared" ca="1" si="137"/>
        <v>1061671428.750602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1061671428.750602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4423630.9531275081</v>
      </c>
      <c r="L1893" s="455">
        <f t="shared" ca="1" si="137"/>
        <v>1066095059.7037295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1066095059.7037295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4442062.7487655394</v>
      </c>
      <c r="L1894" s="455">
        <f t="shared" ca="1" si="137"/>
        <v>1070537122.4524951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1070537122.4524951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4460571.3435520632</v>
      </c>
      <c r="L1895" s="455">
        <f t="shared" ca="1" si="137"/>
        <v>1074997693.7960472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1074997693.7960472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4479157.0574835297</v>
      </c>
      <c r="L1896" s="455">
        <f t="shared" ca="1" si="137"/>
        <v>1079476850.8535306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1079476850.8535306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4497820.2118897112</v>
      </c>
      <c r="L1897" s="455">
        <f t="shared" ca="1" si="137"/>
        <v>1083974671.0654204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1083974671.0654204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4516561.1294392515</v>
      </c>
      <c r="L1898" s="455">
        <f t="shared" ca="1" si="137"/>
        <v>1088491232.1948597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1088491232.1948597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4535380.1341452487</v>
      </c>
      <c r="L1899" s="455">
        <f t="shared" ca="1" si="137"/>
        <v>1093026612.329005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1093026612.329005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4554277.5513708545</v>
      </c>
      <c r="L1900" s="455">
        <f t="shared" ca="1" si="137"/>
        <v>1097580889.8803759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1097580889.8803759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4573253.7078348994</v>
      </c>
      <c r="L1901" s="455">
        <f t="shared" ca="1" si="137"/>
        <v>1102154143.5882108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1102154143.5882108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4592308.931617545</v>
      </c>
      <c r="L1902" s="455">
        <f t="shared" ca="1" si="137"/>
        <v>1106746452.5198283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1106746452.5198283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4611443.5521659516</v>
      </c>
      <c r="L1903" s="455">
        <f t="shared" ca="1" si="137"/>
        <v>1111357896.0719943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1111357896.0719943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4630657.9002999766</v>
      </c>
      <c r="L1904" s="455">
        <f t="shared" ca="1" si="137"/>
        <v>1115988553.9722943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1115988553.9722943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4649952.3082178934</v>
      </c>
      <c r="L1905" s="455">
        <f t="shared" ca="1" si="137"/>
        <v>1120638506.2805123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1120638506.2805123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4669327.1095021348</v>
      </c>
      <c r="L1906" s="455">
        <f t="shared" ca="1" si="137"/>
        <v>1125307833.3900144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1125307833.3900144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4688782.6391250603</v>
      </c>
      <c r="L1907" s="455">
        <f t="shared" ca="1" si="137"/>
        <v>1129996616.0291395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1129996616.0291395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4708319.2334547481</v>
      </c>
      <c r="L1908" s="455">
        <f t="shared" ca="1" si="137"/>
        <v>1134704935.2625942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1134704935.2625942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4727937.230260809</v>
      </c>
      <c r="L1909" s="455">
        <f t="shared" ca="1" si="137"/>
        <v>1139432872.4928551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1139432872.4928551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4747636.9687202293</v>
      </c>
      <c r="L1910" s="455">
        <f t="shared" ca="1" si="137"/>
        <v>1144180509.4615753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1144180509.4615753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4767418.7894232301</v>
      </c>
      <c r="L1911" s="455">
        <f t="shared" ca="1" si="137"/>
        <v>1148947928.2509985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1148947928.2509985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4787283.03437916</v>
      </c>
      <c r="L1912" s="455">
        <f t="shared" ca="1" si="137"/>
        <v>1153735211.2853777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1153735211.2853777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4807230.0470224069</v>
      </c>
      <c r="L1913" s="455">
        <f t="shared" ca="1" si="137"/>
        <v>1158542441.3324001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1158542441.3324001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4827260.1722183339</v>
      </c>
      <c r="L1914" s="455">
        <f t="shared" ca="1" si="137"/>
        <v>1163369701.5046184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1163369701.5046184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4847373.7562692435</v>
      </c>
      <c r="L1915" s="455">
        <f t="shared" ca="1" si="137"/>
        <v>1168217075.2608876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1168217075.2608876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4867571.1469203653</v>
      </c>
      <c r="L1916" s="455">
        <f t="shared" ca="1" si="137"/>
        <v>1173084646.4078081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1173084646.4078081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4887852.6933658672</v>
      </c>
      <c r="L1917" s="455">
        <f t="shared" ca="1" si="137"/>
        <v>1177972499.1011739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1177972499.1011739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4908218.7462548912</v>
      </c>
      <c r="L1918" s="455">
        <f t="shared" ca="1" si="137"/>
        <v>1182880717.8474288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1182880717.8474288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4928669.6576976199</v>
      </c>
      <c r="L1919" s="455">
        <f t="shared" ca="1" si="137"/>
        <v>1187809387.5051265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1187809387.5051265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4949205.7812713599</v>
      </c>
      <c r="L1920" s="455">
        <f t="shared" ca="1" si="137"/>
        <v>1192758593.2863979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1192758593.2863979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4969827.4720266582</v>
      </c>
      <c r="L1921" s="455">
        <f t="shared" ca="1" si="137"/>
        <v>1197728420.7584245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1197728420.7584245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4990535.0864934353</v>
      </c>
      <c r="L1922" s="455">
        <f t="shared" ca="1" si="137"/>
        <v>1202718955.844918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1202718955.844918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5011328.9826871585</v>
      </c>
      <c r="L1923" s="455">
        <f t="shared" ca="1" si="137"/>
        <v>1207730284.8276052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1207730284.8276052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5032209.5201150216</v>
      </c>
      <c r="L1924" s="455">
        <f t="shared" ca="1" si="137"/>
        <v>1212762494.3477204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1212762494.3477204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5053177.0597821679</v>
      </c>
      <c r="L1925" s="455">
        <f t="shared" ca="1" si="137"/>
        <v>1217815671.4075027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1217815671.4075027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5074231.9641979281</v>
      </c>
      <c r="L1926" s="455">
        <f t="shared" ca="1" si="137"/>
        <v>1222889903.3717005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1222889903.3717005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5095374.5973820854</v>
      </c>
      <c r="L1927" s="455">
        <f t="shared" ca="1" si="137"/>
        <v>1227985277.9690826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1227985277.9690826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5116605.3248711778</v>
      </c>
      <c r="L1928" s="455">
        <f t="shared" ca="1" si="137"/>
        <v>1233101883.2939537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1233101883.2939537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5137924.5137248067</v>
      </c>
      <c r="L1929" s="455">
        <f t="shared" ca="1" si="137"/>
        <v>1238239807.8076785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1238239807.8076785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5159332.5325319935</v>
      </c>
      <c r="L1930" s="455">
        <f t="shared" ca="1" si="137"/>
        <v>1243399140.3402104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1243399140.3402104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5180829.7514175437</v>
      </c>
      <c r="L1931" s="455">
        <f t="shared" ca="1" si="137"/>
        <v>1248579970.0916281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1248579970.0916281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5202416.5420484506</v>
      </c>
      <c r="L1932" s="455">
        <f t="shared" ca="1" si="137"/>
        <v>1253782386.6336765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1253782386.6336765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5224093.2776403185</v>
      </c>
      <c r="L1933" s="455">
        <f t="shared" ca="1" si="137"/>
        <v>1259006479.9113169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1259006479.9113169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5245860.3329638205</v>
      </c>
      <c r="L1934" s="455">
        <f t="shared" ca="1" si="137"/>
        <v>1264252340.2442806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1264252340.2442806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5267718.0843511689</v>
      </c>
      <c r="L1935" s="455">
        <f t="shared" ca="1" si="137"/>
        <v>1269520058.3286316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1269520058.3286316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5289666.9097026316</v>
      </c>
      <c r="L1936" s="455">
        <f t="shared" ca="1" si="137"/>
        <v>1274809725.2383342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1274809725.2383342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5311707.188493059</v>
      </c>
      <c r="L1937" s="455">
        <f t="shared" ca="1" si="137"/>
        <v>1280121432.4268272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1280121432.4268272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5333839.3017784469</v>
      </c>
      <c r="L1938" s="455">
        <f t="shared" ca="1" si="137"/>
        <v>1285455271.7286057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1285455271.7286057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5356063.6322025238</v>
      </c>
      <c r="L1939" s="455">
        <f t="shared" ca="1" si="137"/>
        <v>1290811335.3608084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1290811335.3608084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5378380.5640033679</v>
      </c>
      <c r="L1940" s="455">
        <f t="shared" ca="1" si="137"/>
        <v>1296189715.9248118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1296189715.9248118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5400790.4830200495</v>
      </c>
      <c r="L1941" s="455">
        <f t="shared" ca="1" si="137"/>
        <v>1301590506.4078319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1301590506.4078319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5423293.7766992999</v>
      </c>
      <c r="L1942" s="455">
        <f t="shared" ca="1" si="137"/>
        <v>1307013800.1845312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1307013800.1845312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5445890.8341022134</v>
      </c>
      <c r="L1943" s="455">
        <f t="shared" ca="1" si="137"/>
        <v>1312459691.0186334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1312459691.0186334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5468582.0459109722</v>
      </c>
      <c r="L1944" s="455">
        <f t="shared" ca="1" si="137"/>
        <v>1317928273.0645444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1317928273.0645444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5491367.8044356015</v>
      </c>
      <c r="L1945" s="455">
        <f t="shared" ca="1" si="137"/>
        <v>1323419640.8689799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1323419640.8689799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5514248.5036207493</v>
      </c>
      <c r="L1946" s="455">
        <f t="shared" ca="1" si="137"/>
        <v>1328933889.3726008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1328933889.3726008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5537224.5390525032</v>
      </c>
      <c r="L1947" s="455">
        <f t="shared" ca="1" si="137"/>
        <v>1334471113.9116533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1334471113.9116533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5560296.3079652218</v>
      </c>
      <c r="L1948" s="455">
        <f t="shared" ca="1" si="137"/>
        <v>1340031410.2196186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1340031410.2196186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5583464.2092484105</v>
      </c>
      <c r="L1949" s="455">
        <f t="shared" ca="1" si="137"/>
        <v>1345614874.4288669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1345614874.4288669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5606728.643453612</v>
      </c>
      <c r="L1950" s="455">
        <f t="shared" ca="1" si="137"/>
        <v>1351221603.0723205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1351221603.0723205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5630090.0128013352</v>
      </c>
      <c r="L1951" s="455">
        <f t="shared" ca="1" si="137"/>
        <v>1356851693.0851219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1356851693.0851219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5653548.7211880079</v>
      </c>
      <c r="L1952" s="455">
        <f t="shared" ca="1" si="137"/>
        <v>1362505241.8063099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1362505241.8063099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5677105.1741929576</v>
      </c>
      <c r="L1953" s="455">
        <f t="shared" ca="1" si="137"/>
        <v>1368182346.9805028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1368182346.9805028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5700759.7790854285</v>
      </c>
      <c r="L1954" s="455">
        <f t="shared" ca="1" si="137"/>
        <v>1373883106.7595882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1373883106.7595882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5724512.9448316172</v>
      </c>
      <c r="L1955" s="455">
        <f t="shared" ca="1" si="137"/>
        <v>1379607619.7044199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1379607619.7044199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5748365.0821017493</v>
      </c>
      <c r="L1956" s="455">
        <f t="shared" ca="1" si="137"/>
        <v>1385355984.7865217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1385355984.7865217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5772316.6032771738</v>
      </c>
      <c r="L1957" s="455">
        <f t="shared" ca="1" si="137"/>
        <v>1391128301.3897989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1391128301.3897989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5796367.9224574957</v>
      </c>
      <c r="L1958" s="455">
        <f t="shared" ca="1" si="137"/>
        <v>1396924669.3122563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1396924669.3122563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5820519.4554677345</v>
      </c>
      <c r="L1959" s="455">
        <f t="shared" ca="1" si="137"/>
        <v>1402745188.767724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1402745188.767724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5844771.6198655171</v>
      </c>
      <c r="L1960" s="455">
        <f t="shared" ca="1" si="137"/>
        <v>1408589960.3875895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1408589960.3875895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5869124.8349482892</v>
      </c>
      <c r="L1961" s="455">
        <f t="shared" ca="1" si="137"/>
        <v>1414459085.2225378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1414459085.2225378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5893579.5217605736</v>
      </c>
      <c r="L1962" s="455">
        <f t="shared" ca="1" si="137"/>
        <v>1420352664.7442982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1420352664.7442982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5918136.1031012423</v>
      </c>
      <c r="L1963" s="455">
        <f t="shared" ca="1" si="137"/>
        <v>1426270800.8473995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1426270800.8473995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5942795.0035308311</v>
      </c>
      <c r="L1964" s="455">
        <f t="shared" ca="1" si="137"/>
        <v>1432213595.8509302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1432213595.8509302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5967556.6493788762</v>
      </c>
      <c r="L1965" s="455">
        <f t="shared" ca="1" si="137"/>
        <v>1438181152.500309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1438181152.500309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5992421.4687512871</v>
      </c>
      <c r="L1966" s="455">
        <f t="shared" ca="1" si="137"/>
        <v>1444173573.9690602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1444173573.9690602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6017389.8915377511</v>
      </c>
      <c r="L1967" s="455">
        <f t="shared" ca="1" si="137"/>
        <v>1450190963.8605978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1450190963.8605978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6042462.349419158</v>
      </c>
      <c r="L1968" s="455">
        <f t="shared" ca="1" si="137"/>
        <v>1456233426.210017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1456233426.210017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6067639.2758750711</v>
      </c>
      <c r="L1969" s="455">
        <f t="shared" ca="1" si="137"/>
        <v>1462301065.4858921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1462301065.4858921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6092921.106191217</v>
      </c>
      <c r="L1970" s="455">
        <f t="shared" ca="1" si="137"/>
        <v>1468393986.5920832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1468393986.5920832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6118308.2774670133</v>
      </c>
      <c r="L1971" s="455">
        <f t="shared" ca="1" si="137"/>
        <v>1474512294.8695502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1474512294.8695502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6143801.2286231257</v>
      </c>
      <c r="L1972" s="455">
        <f t="shared" ca="1" si="137"/>
        <v>1480656096.0981734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1480656096.0981734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6169400.4004090559</v>
      </c>
      <c r="L1973" s="455">
        <f t="shared" ca="1" si="137"/>
        <v>1486825496.4985824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1486825496.4985824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6195106.2354107602</v>
      </c>
      <c r="L1974" s="455">
        <f t="shared" ca="1" si="137"/>
        <v>1493020602.7339931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1493020602.7339931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6220919.1780583039</v>
      </c>
      <c r="L1975" s="455">
        <f t="shared" ca="1" si="137"/>
        <v>1499241521.9120514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1499241521.9120514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6246839.6746335477</v>
      </c>
      <c r="L1976" s="455">
        <f t="shared" ca="1" si="137"/>
        <v>1505488361.5866849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1505488361.5866849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6272868.173277854</v>
      </c>
      <c r="L1977" s="455">
        <f t="shared" ca="1" si="137"/>
        <v>1511761229.7599628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1511761229.7599628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6299005.1239998452</v>
      </c>
      <c r="L1978" s="455">
        <f t="shared" ca="1" si="137"/>
        <v>1518060234.8839626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1518060234.8839626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6325250.9786831774</v>
      </c>
      <c r="L1979" s="455">
        <f t="shared" ca="1" si="137"/>
        <v>1524385485.8626459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1524385485.8626459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6351606.1910943575</v>
      </c>
      <c r="L1980" s="455">
        <f t="shared" ca="1" si="137"/>
        <v>1530737092.0537403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1530737092.0537403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6378071.2168905847</v>
      </c>
      <c r="L1981" s="455">
        <f t="shared" ca="1" si="137"/>
        <v>1537115163.2706308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1537115163.2706308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6404646.5136276288</v>
      </c>
      <c r="L1982" s="455">
        <f t="shared" ca="1" si="137"/>
        <v>1543519809.7842584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1543519809.7842584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6431332.5407677433</v>
      </c>
      <c r="L1983" s="455">
        <f t="shared" ca="1" si="137"/>
        <v>1549951142.325026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1549951142.325026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6458129.7596876081</v>
      </c>
      <c r="L1984" s="455">
        <f t="shared" ca="1" si="137"/>
        <v>1556409272.0847137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1556409272.0847137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6485038.6336863069</v>
      </c>
      <c r="L1985" s="455">
        <f t="shared" ca="1" si="137"/>
        <v>1562894310.7184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1562894310.7184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6512059.6279933332</v>
      </c>
      <c r="L1986" s="455">
        <f t="shared" ca="1" si="137"/>
        <v>1569406370.3463933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1569406370.3463933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6539193.209776639</v>
      </c>
      <c r="L1987" s="455">
        <f t="shared" ca="1" si="137"/>
        <v>1575945563.55617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1575945563.55617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6566439.8481507078</v>
      </c>
      <c r="L1988" s="455">
        <f t="shared" ca="1" si="137"/>
        <v>1582512003.4043207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1582512003.4043207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6593800.0141846696</v>
      </c>
      <c r="L1989" s="455">
        <f t="shared" ca="1" si="137"/>
        <v>1589105803.4185054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1589105803.4185054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6621274.1809104392</v>
      </c>
      <c r="L1990" s="455">
        <f t="shared" ca="1" si="137"/>
        <v>1595727077.5994158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1595727077.5994158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6648862.8233308988</v>
      </c>
      <c r="L1991" s="455">
        <f t="shared" ca="1" si="137"/>
        <v>1602375940.4227467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1602375940.4227467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6676566.4184281109</v>
      </c>
      <c r="L1992" s="455">
        <f t="shared" ca="1" si="137"/>
        <v>1609052506.8411748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1609052506.8411748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6704385.445171562</v>
      </c>
      <c r="L1993" s="455">
        <f t="shared" ca="1" si="137"/>
        <v>1615756892.2863464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1615756892.2863464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6732320.3845264437</v>
      </c>
      <c r="L1994" s="455">
        <f t="shared" ca="1" si="137"/>
        <v>1622489212.6708729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1622489212.6708729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6760371.71946197</v>
      </c>
      <c r="L1995" s="455">
        <f t="shared" ca="1" si="137"/>
        <v>1629249584.3903348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1629249584.3903348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6788539.9349597283</v>
      </c>
      <c r="L1996" s="455">
        <f t="shared" ca="1" si="137"/>
        <v>1636038124.3252945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1636038124.3252945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6816825.5180220604</v>
      </c>
      <c r="L1997" s="455">
        <f t="shared" ca="1" si="137"/>
        <v>1642854949.8433166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1642854949.8433166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6845228.9576804852</v>
      </c>
      <c r="L1998" s="455">
        <f t="shared" ca="1" si="137"/>
        <v>1649700178.800997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1649700178.800997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6873750.7450041538</v>
      </c>
      <c r="L1999" s="455">
        <f t="shared" ca="1" si="137"/>
        <v>1656573929.5460012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1656573929.5460012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6902391.3731083386</v>
      </c>
      <c r="L2000" s="455">
        <f t="shared" ca="1" si="137"/>
        <v>1663476320.9191096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1663476320.9191096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6931151.3371629566</v>
      </c>
      <c r="L2001" s="455">
        <f t="shared" ca="1" si="137"/>
        <v>1670407472.2562726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1670407472.2562726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6960031.1344011351</v>
      </c>
      <c r="L2002" s="455">
        <f t="shared" ca="1" si="137"/>
        <v>1677367503.3906736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1677367503.3906736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6989031.2641278068</v>
      </c>
      <c r="L2003" s="455">
        <f t="shared" ca="1" si="137"/>
        <v>1684356534.6548014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1684356534.6548014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7018152.227728338</v>
      </c>
      <c r="L2004" s="455">
        <f t="shared" ca="1" si="137"/>
        <v>1691374686.8825297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1691374686.8825297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7047394.5286772083</v>
      </c>
      <c r="L2005" s="455">
        <f t="shared" ca="1" si="137"/>
        <v>1698422081.411207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1698422081.411207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7076758.672546695</v>
      </c>
      <c r="L2006" s="455">
        <f t="shared" ca="1" si="137"/>
        <v>1705498840.0837536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1705498840.0837536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7106245.1670156401</v>
      </c>
      <c r="L2007" s="455">
        <f t="shared" ca="1" si="137"/>
        <v>1712605085.2507691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1712605085.2507691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7135854.5218782052</v>
      </c>
      <c r="L2008" s="455">
        <f t="shared" ca="1" si="137"/>
        <v>1719740939.7726474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1719740939.7726474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7165587.2490526969</v>
      </c>
      <c r="L2009" s="455">
        <f t="shared" ca="1" si="137"/>
        <v>1726906527.0217001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1726906527.0217001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7195443.8625904173</v>
      </c>
      <c r="L2010" s="455">
        <f t="shared" ca="1" si="137"/>
        <v>1734101970.8842905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1734101970.8842905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7225424.8786845431</v>
      </c>
      <c r="L2011" s="455">
        <f t="shared" ca="1" si="137"/>
        <v>1741327395.762975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1741327395.762975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7255530.8156790631</v>
      </c>
      <c r="L2012" s="455">
        <f t="shared" ca="1" si="137"/>
        <v>1748582926.5786541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1748582926.5786541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7285762.1940777255</v>
      </c>
      <c r="L2013" s="455">
        <f t="shared" ca="1" si="137"/>
        <v>1755868688.7727318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1755868688.7727318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7316119.5365530485</v>
      </c>
      <c r="L2014" s="455">
        <f t="shared" ca="1" si="137"/>
        <v>1763184808.3092849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1763184808.3092849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7346603.367955354</v>
      </c>
      <c r="L2015" s="455">
        <f t="shared" ca="1" si="137"/>
        <v>1770531411.6772404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1770531411.6772404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7377214.2153218351</v>
      </c>
      <c r="L2016" s="455">
        <f t="shared" ca="1" si="137"/>
        <v>1777908625.8925622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1777908625.8925622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7407952.6078856764</v>
      </c>
      <c r="L2017" s="455">
        <f t="shared" ca="1" si="137"/>
        <v>1785316578.5004478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1785316578.5004478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7438819.0770851988</v>
      </c>
      <c r="L2018" s="455">
        <f t="shared" ca="1" si="137"/>
        <v>1792755397.577533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1792755397.577533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7469814.1565730534</v>
      </c>
      <c r="L2019" s="455">
        <f t="shared" ca="1" si="137"/>
        <v>1800225211.7341061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1800225211.7341061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7500938.3822254427</v>
      </c>
      <c r="L2020" s="455">
        <f t="shared" ca="1" si="137"/>
        <v>1807726150.1163316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1807726150.1163316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7532192.2921513813</v>
      </c>
      <c r="L2021" s="455">
        <f t="shared" ca="1" si="137"/>
        <v>1815258342.408483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1815258342.408483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7563576.4267020123</v>
      </c>
      <c r="L2022" s="455">
        <f t="shared" ca="1" si="137"/>
        <v>1822821918.8351851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1822821918.8351851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7595091.3284799373</v>
      </c>
      <c r="L2023" s="455">
        <f t="shared" ca="1" si="137"/>
        <v>1830417010.1636651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1830417010.1636651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7626737.5423486037</v>
      </c>
      <c r="L2024" s="455">
        <f t="shared" ca="1" si="137"/>
        <v>1838043747.7060137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1838043747.7060137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7658515.6154417247</v>
      </c>
      <c r="L2025" s="455">
        <f t="shared" ca="1" si="137"/>
        <v>1845702263.3214555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1845702263.3214555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7690426.0971727306</v>
      </c>
      <c r="L2026" s="455">
        <f t="shared" ca="1" si="137"/>
        <v>1853392689.4186282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1853392689.4186282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7722469.539244283</v>
      </c>
      <c r="L2027" s="455">
        <f t="shared" ca="1" si="137"/>
        <v>1861115158.9578724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1861115158.9578724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7754646.4956578026</v>
      </c>
      <c r="L2028" s="455">
        <f t="shared" ca="1" si="137"/>
        <v>1868869805.4535303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1868869805.4535303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7786957.5227230443</v>
      </c>
      <c r="L2029" s="455">
        <f t="shared" ca="1" si="137"/>
        <v>1876656762.9762533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1876656762.9762533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7819403.1790677216</v>
      </c>
      <c r="L2030" s="455">
        <f t="shared" ca="1" si="137"/>
        <v>1884476166.1553209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1884476166.1553209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7851984.0256471699</v>
      </c>
      <c r="L2031" s="455">
        <f t="shared" ca="1" si="137"/>
        <v>1892328150.180968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1892328150.180968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7884700.6257540332</v>
      </c>
      <c r="L2032" s="455">
        <f t="shared" ca="1" si="137"/>
        <v>1900212850.8067222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1900212850.8067222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7917553.5450280076</v>
      </c>
      <c r="L2033" s="455">
        <f t="shared" ca="1" si="137"/>
        <v>1908130404.3517501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1908130404.3517501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7950543.3514656266</v>
      </c>
      <c r="L2034" s="455">
        <f t="shared" ca="1" si="137"/>
        <v>1916080947.7032158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1916080947.7032158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7983670.6154300654</v>
      </c>
      <c r="L2035" s="455">
        <f t="shared" ca="1" si="137"/>
        <v>1924064618.318646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1924064618.318646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8016935.9096610248</v>
      </c>
      <c r="L2036" s="455">
        <f t="shared" ca="1" si="137"/>
        <v>1932081554.228307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1932081554.228307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8050339.8092846135</v>
      </c>
      <c r="L2037" s="455">
        <f t="shared" ca="1" si="137"/>
        <v>1940131894.0375917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1940131894.0375917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8083882.8918232983</v>
      </c>
      <c r="L2038" s="455">
        <f t="shared" ca="1" si="137"/>
        <v>1948215776.929415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1948215776.929415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8117565.7372058956</v>
      </c>
      <c r="L2039" s="455">
        <f t="shared" ca="1" si="137"/>
        <v>1956333342.666621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1956333342.666621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8151388.9277775884</v>
      </c>
      <c r="L2040" s="455">
        <f t="shared" ca="1" si="137"/>
        <v>1964484731.5943985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1964484731.5943985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8185353.0483099939</v>
      </c>
      <c r="L2041" s="455">
        <f t="shared" ca="1" si="137"/>
        <v>1972670084.6427085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1972670084.6427085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8219458.6860112855</v>
      </c>
      <c r="L2042" s="455">
        <f t="shared" ca="1" si="137"/>
        <v>1980889543.3287199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1980889543.3287199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8253706.4305363325</v>
      </c>
      <c r="L2043" s="455">
        <f t="shared" ca="1" si="137"/>
        <v>1989143249.7592561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1989143249.7592561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8288096.8739969004</v>
      </c>
      <c r="L2044" s="455">
        <f t="shared" ca="1" si="137"/>
        <v>1997431346.6332531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1997431346.6332531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8322630.6109718876</v>
      </c>
      <c r="L2045" s="455">
        <f t="shared" ca="1" si="137"/>
        <v>2005753977.244225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2005753977.244225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8357308.2385176048</v>
      </c>
      <c r="L2046" s="455">
        <f t="shared" ca="1" si="137"/>
        <v>2014111285.4827425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2014111285.4827425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8392130.3561780956</v>
      </c>
      <c r="L2047" s="455">
        <f t="shared" ca="1" si="137"/>
        <v>2022503415.8389206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2022503415.8389206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8427097.5659955032</v>
      </c>
      <c r="L2048" s="455">
        <f t="shared" ref="L2048:L2302" ca="1" si="142">I2048-J2048+K2048</f>
        <v>2030930513.404916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2030930513.404916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8462210.4725204837</v>
      </c>
      <c r="L2049" s="455">
        <f t="shared" ca="1" si="142"/>
        <v>2039392723.8774366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2039392723.8774366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8497469.6828226522</v>
      </c>
      <c r="L2050" s="455">
        <f t="shared" ca="1" si="142"/>
        <v>2047890193.5602593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2047890193.5602593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8532875.8065010812</v>
      </c>
      <c r="L2051" s="455">
        <f t="shared" ca="1" si="142"/>
        <v>2056423069.3667605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2056423069.3667605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8568429.4556948356</v>
      </c>
      <c r="L2052" s="455">
        <f t="shared" ca="1" si="142"/>
        <v>2064991498.8224554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2064991498.8224554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8604131.2450935636</v>
      </c>
      <c r="L2053" s="455">
        <f t="shared" ca="1" si="142"/>
        <v>2073595630.067549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2073595630.067549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8639981.791948121</v>
      </c>
      <c r="L2054" s="455">
        <f t="shared" ca="1" si="142"/>
        <v>2082235611.8594971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2082235611.8594971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8675981.7160812393</v>
      </c>
      <c r="L2055" s="455">
        <f t="shared" ca="1" si="142"/>
        <v>2090911593.5755782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2090911593.5755782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8712131.6398982443</v>
      </c>
      <c r="L2056" s="455">
        <f t="shared" ca="1" si="142"/>
        <v>2099623725.2154765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2099623725.2154765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8748432.1883978192</v>
      </c>
      <c r="L2057" s="455">
        <f t="shared" ca="1" si="142"/>
        <v>2108372157.4038744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2108372157.4038744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8784883.9891828112</v>
      </c>
      <c r="L2058" s="455">
        <f t="shared" ca="1" si="142"/>
        <v>2117157041.3930571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2117157041.3930571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8821487.6724710707</v>
      </c>
      <c r="L2059" s="455">
        <f t="shared" ca="1" si="142"/>
        <v>2125978529.0655282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2125978529.0655282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8858243.8711063676</v>
      </c>
      <c r="L2060" s="455">
        <f t="shared" ca="1" si="142"/>
        <v>2134836772.9366345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2134836772.9366345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8895153.2205693107</v>
      </c>
      <c r="L2061" s="455">
        <f t="shared" ca="1" si="142"/>
        <v>2143731926.1572039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2143731926.1572039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8932216.3589883484</v>
      </c>
      <c r="L2062" s="455">
        <f t="shared" ca="1" si="142"/>
        <v>2152664142.5161924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2152664142.5161924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8969433.9271508008</v>
      </c>
      <c r="L2063" s="455">
        <f t="shared" ca="1" si="142"/>
        <v>2161633576.4433432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2161633576.4433432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9006806.5685139298</v>
      </c>
      <c r="L2064" s="455">
        <f t="shared" ca="1" si="142"/>
        <v>2170640383.011857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2170640383.011857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9044334.9292160701</v>
      </c>
      <c r="L2065" s="455">
        <f t="shared" ca="1" si="142"/>
        <v>2179684717.9410729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2179684717.9410729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9082019.6580878031</v>
      </c>
      <c r="L2066" s="455">
        <f t="shared" ca="1" si="142"/>
        <v>2188766737.5991607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2188766737.5991607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9119861.4066631701</v>
      </c>
      <c r="L2067" s="455">
        <f t="shared" ca="1" si="142"/>
        <v>2197886599.0058236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2197886599.0058236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9157860.8291909322</v>
      </c>
      <c r="L2068" s="455">
        <f t="shared" ca="1" si="142"/>
        <v>2207044459.8350143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2207044459.8350143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9196018.5826458931</v>
      </c>
      <c r="L2069" s="455">
        <f t="shared" ca="1" si="142"/>
        <v>2216240478.4176602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2216240478.4176602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9234335.32674025</v>
      </c>
      <c r="L2070" s="455">
        <f t="shared" ca="1" si="142"/>
        <v>2225474813.7444005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2225474813.7444005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9272811.7239350025</v>
      </c>
      <c r="L2071" s="455">
        <f t="shared" ca="1" si="142"/>
        <v>2234747625.4683356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2234747625.4683356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9311448.4394513983</v>
      </c>
      <c r="L2072" s="455">
        <f t="shared" ca="1" si="142"/>
        <v>2244059073.9077868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2244059073.9077868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9350246.1412824448</v>
      </c>
      <c r="L2073" s="455">
        <f t="shared" ca="1" si="142"/>
        <v>2253409320.0490694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2253409320.0490694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9389205.5002044551</v>
      </c>
      <c r="L2074" s="455">
        <f t="shared" ca="1" si="142"/>
        <v>2262798525.549274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2262798525.549274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9428327.1897886414</v>
      </c>
      <c r="L2075" s="455">
        <f t="shared" ca="1" si="142"/>
        <v>2272226852.7390628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2272226852.7390628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9467611.8864127621</v>
      </c>
      <c r="L2076" s="455">
        <f t="shared" ca="1" si="142"/>
        <v>2281694464.6254754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2281694464.6254754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9507060.2692728136</v>
      </c>
      <c r="L2077" s="455">
        <f t="shared" ca="1" si="142"/>
        <v>2291201524.8947482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2291201524.8947482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9546673.0203947835</v>
      </c>
      <c r="L2078" s="455">
        <f t="shared" ca="1" si="142"/>
        <v>2300748197.915143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2300748197.915143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9586450.8246464282</v>
      </c>
      <c r="L2079" s="455">
        <f t="shared" ca="1" si="142"/>
        <v>2310334648.7397895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2310334648.7397895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9626394.3697491232</v>
      </c>
      <c r="L2080" s="455">
        <f t="shared" ca="1" si="142"/>
        <v>2319961043.1095386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2319961043.1095386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9666504.3462897446</v>
      </c>
      <c r="L2081" s="455">
        <f t="shared" ca="1" si="142"/>
        <v>2329627547.4558282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2329627547.4558282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9706781.4477326181</v>
      </c>
      <c r="L2082" s="455">
        <f t="shared" ca="1" si="142"/>
        <v>2339334328.9035606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2339334328.9035606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9747226.3704315033</v>
      </c>
      <c r="L2083" s="455">
        <f t="shared" ca="1" si="142"/>
        <v>2349081555.2739921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2349081555.2739921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9787839.8136416338</v>
      </c>
      <c r="L2084" s="455">
        <f t="shared" ca="1" si="142"/>
        <v>2358869395.0876336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2358869395.0876336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9828622.479531806</v>
      </c>
      <c r="L2085" s="455">
        <f t="shared" ca="1" si="142"/>
        <v>2368698017.5671654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2368698017.5671654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9869575.0731965229</v>
      </c>
      <c r="L2086" s="455">
        <f t="shared" ca="1" si="142"/>
        <v>2378567592.6403618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2378567592.6403618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9910698.3026681747</v>
      </c>
      <c r="L2087" s="455">
        <f t="shared" ca="1" si="142"/>
        <v>2388478290.9430299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2388478290.9430299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9951992.8789292909</v>
      </c>
      <c r="L2088" s="455">
        <f t="shared" ca="1" si="142"/>
        <v>2398430283.821959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2398430283.821959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9993459.51592483</v>
      </c>
      <c r="L2089" s="455">
        <f t="shared" ca="1" si="142"/>
        <v>2408423743.3378839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2408423743.3378839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10035098.930574516</v>
      </c>
      <c r="L2090" s="455">
        <f t="shared" ca="1" si="142"/>
        <v>2418458842.2684584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2418458842.2684584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10076911.842785243</v>
      </c>
      <c r="L2091" s="455">
        <f t="shared" ca="1" si="142"/>
        <v>2428535754.1112437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2428535754.1112437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10118898.975463515</v>
      </c>
      <c r="L2092" s="455">
        <f t="shared" ca="1" si="142"/>
        <v>2438654653.0867071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2438654653.0867071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10161061.054527946</v>
      </c>
      <c r="L2093" s="455">
        <f t="shared" ca="1" si="142"/>
        <v>2448815714.1412349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2448815714.1412349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10203398.808921812</v>
      </c>
      <c r="L2094" s="455">
        <f t="shared" ca="1" si="142"/>
        <v>2459019112.9501567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2459019112.9501567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10245912.970625652</v>
      </c>
      <c r="L2095" s="455">
        <f t="shared" ca="1" si="142"/>
        <v>2469265025.9207826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2469265025.9207826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10288604.274669927</v>
      </c>
      <c r="L2096" s="455">
        <f t="shared" ca="1" si="142"/>
        <v>2479553630.1954527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2479553630.1954527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10331473.45914772</v>
      </c>
      <c r="L2097" s="455">
        <f t="shared" ca="1" si="142"/>
        <v>2489885103.6546006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2489885103.6546006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10374521.265227502</v>
      </c>
      <c r="L2098" s="455">
        <f t="shared" ca="1" si="142"/>
        <v>2500259624.9198279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2500259624.9198279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10417748.437165949</v>
      </c>
      <c r="L2099" s="455">
        <f t="shared" ca="1" si="142"/>
        <v>2510677373.3569937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2510677373.3569937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10461155.722320806</v>
      </c>
      <c r="L2100" s="455">
        <f t="shared" ca="1" si="142"/>
        <v>2521138529.0793147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2521138529.0793147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10504743.871163812</v>
      </c>
      <c r="L2101" s="455">
        <f t="shared" ca="1" si="142"/>
        <v>2531643272.9504786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2531643272.9504786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10548513.637293661</v>
      </c>
      <c r="L2102" s="455">
        <f t="shared" ca="1" si="142"/>
        <v>2542191786.5877724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2542191786.5877724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10592465.777449051</v>
      </c>
      <c r="L2103" s="455">
        <f t="shared" ca="1" si="142"/>
        <v>2552784252.3652215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2552784252.3652215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10636601.051521756</v>
      </c>
      <c r="L2104" s="455">
        <f t="shared" ca="1" si="142"/>
        <v>2563420853.4167433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2563420853.4167433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10680920.222569764</v>
      </c>
      <c r="L2105" s="455">
        <f t="shared" ca="1" si="142"/>
        <v>2574101773.6393132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2574101773.6393132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10725424.056830471</v>
      </c>
      <c r="L2106" s="455">
        <f t="shared" ca="1" si="142"/>
        <v>2584827197.6961436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2584827197.6961436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10770113.323733931</v>
      </c>
      <c r="L2107" s="455">
        <f t="shared" ca="1" si="142"/>
        <v>2595597311.0198774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2595597311.0198774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10814988.795916155</v>
      </c>
      <c r="L2108" s="455">
        <f t="shared" ca="1" si="142"/>
        <v>2606412299.8157935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2606412299.8157935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10860051.249232473</v>
      </c>
      <c r="L2109" s="455">
        <f t="shared" ca="1" si="142"/>
        <v>2617272351.0650258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2617272351.0650258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10905301.462770941</v>
      </c>
      <c r="L2110" s="455">
        <f t="shared" ca="1" si="142"/>
        <v>2628177652.5277967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2628177652.5277967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10950740.218865819</v>
      </c>
      <c r="L2111" s="455">
        <f t="shared" ca="1" si="142"/>
        <v>2639128392.7466626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2639128392.7466626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10996368.303111095</v>
      </c>
      <c r="L2112" s="455">
        <f t="shared" ca="1" si="142"/>
        <v>2650124761.0497737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2650124761.0497737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11042186.504374057</v>
      </c>
      <c r="L2113" s="455">
        <f t="shared" ca="1" si="142"/>
        <v>2661166947.5541477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2661166947.5541477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11088195.614808949</v>
      </c>
      <c r="L2114" s="455">
        <f t="shared" ca="1" si="142"/>
        <v>2672255143.1689568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2672255143.1689568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11134396.429870654</v>
      </c>
      <c r="L2115" s="455">
        <f t="shared" ca="1" si="142"/>
        <v>2683389539.5988274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2683389539.5988274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11180789.748328447</v>
      </c>
      <c r="L2116" s="455">
        <f t="shared" ca="1" si="142"/>
        <v>2694570329.3471556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2694570329.3471556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11227376.372279815</v>
      </c>
      <c r="L2117" s="455">
        <f t="shared" ca="1" si="142"/>
        <v>2705797705.7194352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2705797705.7194352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11274157.107164314</v>
      </c>
      <c r="L2118" s="455">
        <f t="shared" ca="1" si="142"/>
        <v>2717071862.8265996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2717071862.8265996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11321132.761777498</v>
      </c>
      <c r="L2119" s="455">
        <f t="shared" ca="1" si="142"/>
        <v>2728392995.588377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2728392995.588377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11368304.148284905</v>
      </c>
      <c r="L2120" s="455">
        <f t="shared" ca="1" si="142"/>
        <v>2739761299.7366619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2739761299.7366619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11415672.082236091</v>
      </c>
      <c r="L2121" s="455">
        <f t="shared" ca="1" si="142"/>
        <v>2751176971.8188982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2751176971.8188982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11463237.382578742</v>
      </c>
      <c r="L2122" s="455">
        <f t="shared" ca="1" si="142"/>
        <v>2762640209.2014771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2762640209.2014771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11511000.87167282</v>
      </c>
      <c r="L2123" s="455">
        <f t="shared" ca="1" si="142"/>
        <v>2774151210.0731497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2774151210.0731497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11558963.37530479</v>
      </c>
      <c r="L2124" s="455">
        <f t="shared" ca="1" si="142"/>
        <v>2785710173.4484544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2785710173.4484544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11607125.722701892</v>
      </c>
      <c r="L2125" s="455">
        <f t="shared" ca="1" si="142"/>
        <v>2797317299.1711564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2797317299.1711564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11655488.746546485</v>
      </c>
      <c r="L2126" s="455">
        <f t="shared" ca="1" si="142"/>
        <v>2808972787.9177027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2808972787.9177027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11704053.282990428</v>
      </c>
      <c r="L2127" s="455">
        <f t="shared" ca="1" si="142"/>
        <v>2820676841.2006931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2820676841.2006931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11752820.171669554</v>
      </c>
      <c r="L2128" s="455">
        <f t="shared" ca="1" si="142"/>
        <v>2832429661.3723626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2832429661.3723626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11801790.255718177</v>
      </c>
      <c r="L2129" s="455">
        <f t="shared" ca="1" si="142"/>
        <v>2844231451.6280808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2844231451.6280808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11850964.38178367</v>
      </c>
      <c r="L2130" s="455">
        <f t="shared" ca="1" si="142"/>
        <v>2856082416.0098643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2856082416.0098643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11900343.400041102</v>
      </c>
      <c r="L2131" s="455">
        <f t="shared" ca="1" si="142"/>
        <v>2867982759.4099054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2867982759.4099054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11949928.164207939</v>
      </c>
      <c r="L2132" s="455">
        <f t="shared" ca="1" si="142"/>
        <v>2879932687.5741134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2879932687.5741134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11999719.531558806</v>
      </c>
      <c r="L2133" s="455">
        <f t="shared" ca="1" si="142"/>
        <v>2891932407.1056724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2891932407.1056724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12049718.362940302</v>
      </c>
      <c r="L2134" s="455">
        <f t="shared" ca="1" si="142"/>
        <v>2903982125.4686127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2903982125.4686127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12099925.522785885</v>
      </c>
      <c r="L2135" s="455">
        <f t="shared" ca="1" si="142"/>
        <v>2916082050.9913983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2916082050.9913983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12150341.879130825</v>
      </c>
      <c r="L2136" s="455">
        <f t="shared" ca="1" si="142"/>
        <v>2928232392.8705292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2928232392.8705292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12200968.303627204</v>
      </c>
      <c r="L2137" s="455">
        <f t="shared" ca="1" si="142"/>
        <v>2940433361.1741562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2940433361.1741562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12251805.671558984</v>
      </c>
      <c r="L2138" s="455">
        <f t="shared" ca="1" si="142"/>
        <v>2952685166.845715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2952685166.845715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12302854.861857146</v>
      </c>
      <c r="L2139" s="455">
        <f t="shared" ca="1" si="142"/>
        <v>2964988021.707572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2964988021.707572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12354116.757114884</v>
      </c>
      <c r="L2140" s="455">
        <f t="shared" ca="1" si="142"/>
        <v>2977342138.4646869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2977342138.4646869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12405592.243602863</v>
      </c>
      <c r="L2141" s="455">
        <f t="shared" ca="1" si="142"/>
        <v>2989747730.7082896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2989747730.7082896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12457282.211284541</v>
      </c>
      <c r="L2142" s="455">
        <f t="shared" ca="1" si="142"/>
        <v>3002205012.9195743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3002205012.9195743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12509187.553831559</v>
      </c>
      <c r="L2143" s="455">
        <f t="shared" ca="1" si="142"/>
        <v>3014714200.4734058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3014714200.4734058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12561309.16863919</v>
      </c>
      <c r="L2144" s="455">
        <f t="shared" ca="1" si="142"/>
        <v>3027275509.642045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3027275509.642045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12613647.956841854</v>
      </c>
      <c r="L2145" s="455">
        <f t="shared" ca="1" si="142"/>
        <v>3039889157.598887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3039889157.598887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12666204.823328696</v>
      </c>
      <c r="L2146" s="455">
        <f t="shared" ca="1" si="142"/>
        <v>3052555362.4222155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3052555362.4222155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12718980.676759232</v>
      </c>
      <c r="L2147" s="455">
        <f t="shared" ca="1" si="142"/>
        <v>3065274343.0989747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3065274343.0989747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12771976.429579061</v>
      </c>
      <c r="L2148" s="455">
        <f t="shared" ca="1" si="142"/>
        <v>3078046319.528554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3078046319.528554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12825192.998035641</v>
      </c>
      <c r="L2149" s="455">
        <f t="shared" ca="1" si="142"/>
        <v>3090871512.5265894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3090871512.5265894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12878631.302194122</v>
      </c>
      <c r="L2150" s="455">
        <f t="shared" ca="1" si="142"/>
        <v>3103750143.8287835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3103750143.8287835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12932292.265953265</v>
      </c>
      <c r="L2151" s="455">
        <f t="shared" ca="1" si="142"/>
        <v>3116682436.0947366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3116682436.0947366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12986176.817061402</v>
      </c>
      <c r="L2152" s="455">
        <f t="shared" ca="1" si="142"/>
        <v>3129668612.911798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3129668612.911798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13040285.887132492</v>
      </c>
      <c r="L2153" s="455">
        <f t="shared" ca="1" si="142"/>
        <v>3142708898.7989306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3142708898.7989306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13094620.411662212</v>
      </c>
      <c r="L2154" s="455">
        <f t="shared" ca="1" si="142"/>
        <v>3155803519.2105927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3155803519.2105927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13149181.330044135</v>
      </c>
      <c r="L2155" s="455">
        <f t="shared" ca="1" si="142"/>
        <v>3168952700.540637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3168952700.540637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13203969.585585987</v>
      </c>
      <c r="L2156" s="455">
        <f t="shared" ca="1" si="142"/>
        <v>3182156670.1262231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3182156670.1262231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13258986.125525929</v>
      </c>
      <c r="L2157" s="455">
        <f t="shared" ca="1" si="142"/>
        <v>3195415656.251749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3195415656.251749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13314231.901048955</v>
      </c>
      <c r="L2158" s="455">
        <f t="shared" ca="1" si="142"/>
        <v>3208729888.1527982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3208729888.1527982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13369707.867303325</v>
      </c>
      <c r="L2159" s="455">
        <f t="shared" ca="1" si="142"/>
        <v>3222099596.0201015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3222099596.0201015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13425414.98341709</v>
      </c>
      <c r="L2160" s="455">
        <f t="shared" ca="1" si="142"/>
        <v>3235525011.0035186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3235525011.0035186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13481354.212514661</v>
      </c>
      <c r="L2161" s="455">
        <f t="shared" ca="1" si="142"/>
        <v>3249006365.2160335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3249006365.2160335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13537526.521733472</v>
      </c>
      <c r="L2162" s="455">
        <f t="shared" ca="1" si="142"/>
        <v>3262543891.7377667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3262543891.7377667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13593932.882240694</v>
      </c>
      <c r="L2163" s="455">
        <f t="shared" ca="1" si="142"/>
        <v>3276137824.6200075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3276137824.6200075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13650574.269250032</v>
      </c>
      <c r="L2164" s="455">
        <f t="shared" ca="1" si="142"/>
        <v>3289788398.8892574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3289788398.8892574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13707451.662038572</v>
      </c>
      <c r="L2165" s="455">
        <f t="shared" ca="1" si="142"/>
        <v>3303495850.5512962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3303495850.5512962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13764566.043963734</v>
      </c>
      <c r="L2166" s="455">
        <f t="shared" ca="1" si="142"/>
        <v>3317260416.5952601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3317260416.5952601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13821918.40248025</v>
      </c>
      <c r="L2167" s="455">
        <f t="shared" ca="1" si="142"/>
        <v>3331082334.9977403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3331082334.9977403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13879509.72915725</v>
      </c>
      <c r="L2168" s="455">
        <f t="shared" ca="1" si="142"/>
        <v>3344961844.7268977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3344961844.7268977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13937341.019695407</v>
      </c>
      <c r="L2169" s="455">
        <f t="shared" ca="1" si="142"/>
        <v>3358899185.746593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3358899185.746593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13995413.273944136</v>
      </c>
      <c r="L2170" s="455">
        <f t="shared" ca="1" si="142"/>
        <v>3372894599.0205369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3372894599.0205369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14053727.495918905</v>
      </c>
      <c r="L2171" s="455">
        <f t="shared" ca="1" si="142"/>
        <v>3386948326.5164557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3386948326.5164557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14112284.693818564</v>
      </c>
      <c r="L2172" s="455">
        <f t="shared" ca="1" si="142"/>
        <v>3401060611.2102742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3401060611.2102742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14171085.880042808</v>
      </c>
      <c r="L2173" s="455">
        <f t="shared" ca="1" si="142"/>
        <v>3415231697.0903172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3415231697.0903172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14230132.071209654</v>
      </c>
      <c r="L2174" s="455">
        <f t="shared" ca="1" si="142"/>
        <v>3429461829.1615267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3429461829.1615267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14289424.288173029</v>
      </c>
      <c r="L2175" s="455">
        <f t="shared" ca="1" si="142"/>
        <v>3443751253.4496999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3443751253.4496999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14348963.556040416</v>
      </c>
      <c r="L2176" s="455">
        <f t="shared" ca="1" si="142"/>
        <v>3458100217.0057402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3458100217.0057402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14408750.904190585</v>
      </c>
      <c r="L2177" s="455">
        <f t="shared" ca="1" si="142"/>
        <v>3472508967.9099307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3472508967.9099307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14468787.366291378</v>
      </c>
      <c r="L2178" s="455">
        <f t="shared" ca="1" si="142"/>
        <v>3486977755.2762222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3486977755.2762222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14529073.980317593</v>
      </c>
      <c r="L2179" s="455">
        <f t="shared" ca="1" si="142"/>
        <v>3501506829.2565398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3501506829.2565398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14589611.788568914</v>
      </c>
      <c r="L2180" s="455">
        <f t="shared" ca="1" si="142"/>
        <v>3516096441.0451088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3516096441.0451088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14650401.837687952</v>
      </c>
      <c r="L2181" s="455">
        <f t="shared" ca="1" si="142"/>
        <v>3530746842.8827968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3530746842.8827968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14711445.178678319</v>
      </c>
      <c r="L2182" s="455">
        <f t="shared" ca="1" si="142"/>
        <v>3545458288.0614753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3545458288.0614753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14772742.866922813</v>
      </c>
      <c r="L2183" s="455">
        <f t="shared" ca="1" si="142"/>
        <v>3560231030.9283981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3560231030.9283981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14834295.96220166</v>
      </c>
      <c r="L2184" s="455">
        <f t="shared" ca="1" si="142"/>
        <v>3575065326.8905997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3575065326.8905997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14896105.528710833</v>
      </c>
      <c r="L2185" s="455">
        <f t="shared" ca="1" si="142"/>
        <v>3589961432.4193106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3589961432.4193106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14958172.63508046</v>
      </c>
      <c r="L2186" s="455">
        <f t="shared" ca="1" si="142"/>
        <v>3604919605.0543909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3604919605.0543909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15020498.354393298</v>
      </c>
      <c r="L2187" s="455">
        <f t="shared" ca="1" si="142"/>
        <v>3619940103.4087844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3619940103.4087844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15083083.764203267</v>
      </c>
      <c r="L2188" s="455">
        <f t="shared" ca="1" si="142"/>
        <v>3635023187.1729875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3635023187.1729875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15145929.946554115</v>
      </c>
      <c r="L2189" s="455">
        <f t="shared" ca="1" si="142"/>
        <v>3650169117.1195416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3650169117.1195416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15209037.987998091</v>
      </c>
      <c r="L2190" s="455">
        <f t="shared" ca="1" si="142"/>
        <v>3665378155.1075397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3665378155.1075397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15272408.979614748</v>
      </c>
      <c r="L2191" s="455">
        <f t="shared" ca="1" si="142"/>
        <v>3680650564.0871544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3680650564.0871544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15336044.017029807</v>
      </c>
      <c r="L2192" s="455">
        <f t="shared" ca="1" si="142"/>
        <v>3695986608.1041842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3695986608.1041842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15399944.2004341</v>
      </c>
      <c r="L2193" s="455">
        <f t="shared" ca="1" si="142"/>
        <v>3711386552.3046184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3711386552.3046184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15464110.634602576</v>
      </c>
      <c r="L2194" s="455">
        <f t="shared" ca="1" si="142"/>
        <v>3726850662.9392209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3726850662.9392209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15528544.428913418</v>
      </c>
      <c r="L2195" s="455">
        <f t="shared" ca="1" si="142"/>
        <v>3742379207.3681345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3742379207.3681345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15593246.697367229</v>
      </c>
      <c r="L2196" s="455">
        <f t="shared" ca="1" si="142"/>
        <v>3757972454.0655017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3757972454.0655017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15658218.558606258</v>
      </c>
      <c r="L2197" s="455">
        <f t="shared" ca="1" si="142"/>
        <v>3773630672.6241078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3773630672.6241078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15723461.135933783</v>
      </c>
      <c r="L2198" s="455">
        <f t="shared" ca="1" si="142"/>
        <v>3789354133.7600417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3789354133.7600417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15788975.557333507</v>
      </c>
      <c r="L2199" s="455">
        <f t="shared" ca="1" si="142"/>
        <v>3805143109.3173752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3805143109.3173752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15854762.955489064</v>
      </c>
      <c r="L2200" s="455">
        <f t="shared" ca="1" si="142"/>
        <v>3820997872.2728643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3820997872.2728643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15920824.467803599</v>
      </c>
      <c r="L2201" s="455">
        <f t="shared" ca="1" si="142"/>
        <v>3836918696.7406678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3836918696.7406678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15987161.236419449</v>
      </c>
      <c r="L2202" s="455">
        <f t="shared" ca="1" si="142"/>
        <v>3852905857.9770875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3852905857.9770875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16053774.408237865</v>
      </c>
      <c r="L2203" s="455">
        <f t="shared" ca="1" si="142"/>
        <v>3868959632.3853254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3868959632.3853254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16120665.134938858</v>
      </c>
      <c r="L2204" s="455">
        <f t="shared" ca="1" si="142"/>
        <v>3885080297.5202641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3885080297.5202641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16187834.5730011</v>
      </c>
      <c r="L2205" s="455">
        <f t="shared" ca="1" si="142"/>
        <v>3901268132.0932651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3901268132.0932651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16255283.883721938</v>
      </c>
      <c r="L2206" s="455">
        <f t="shared" ca="1" si="142"/>
        <v>3917523415.9769869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3917523415.9769869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16323014.233237445</v>
      </c>
      <c r="L2207" s="455">
        <f t="shared" ca="1" si="142"/>
        <v>3933846430.2102242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3933846430.2102242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16391026.792542599</v>
      </c>
      <c r="L2208" s="455">
        <f t="shared" ca="1" si="142"/>
        <v>3950237457.0027666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3950237457.0027666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16459322.737511529</v>
      </c>
      <c r="L2209" s="455">
        <f t="shared" ca="1" si="142"/>
        <v>3966696779.7402782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3966696779.7402782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16527903.248917826</v>
      </c>
      <c r="L2210" s="455">
        <f t="shared" ca="1" si="142"/>
        <v>3983224682.9891963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3983224682.9891963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16596769.512454987</v>
      </c>
      <c r="L2211" s="455">
        <f t="shared" ca="1" si="142"/>
        <v>3999821452.5016513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3999821452.5016513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16665922.718756881</v>
      </c>
      <c r="L2212" s="455">
        <f t="shared" ca="1" si="142"/>
        <v>4016487375.220408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4016487375.220408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16735364.063418368</v>
      </c>
      <c r="L2213" s="455">
        <f t="shared" ca="1" si="142"/>
        <v>4033222739.2838264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4033222739.2838264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16805094.747015946</v>
      </c>
      <c r="L2214" s="455">
        <f t="shared" ca="1" si="142"/>
        <v>4050027834.0308423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4050027834.0308423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16875115.975128513</v>
      </c>
      <c r="L2215" s="455">
        <f t="shared" ca="1" si="142"/>
        <v>4066902950.005971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4066902950.005971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16945428.95835821</v>
      </c>
      <c r="L2216" s="455">
        <f t="shared" ca="1" si="142"/>
        <v>4083848378.9643292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4083848378.9643292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17016034.91235137</v>
      </c>
      <c r="L2217" s="455">
        <f t="shared" ca="1" si="142"/>
        <v>4100864413.8766804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4100864413.8766804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17086935.057819501</v>
      </c>
      <c r="L2218" s="455">
        <f t="shared" ca="1" si="142"/>
        <v>4117951348.9344997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4117951348.9344997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17158130.620560415</v>
      </c>
      <c r="L2219" s="455">
        <f t="shared" ca="1" si="142"/>
        <v>4135109479.5550604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4135109479.5550604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17229622.831479419</v>
      </c>
      <c r="L2220" s="455">
        <f t="shared" ca="1" si="142"/>
        <v>4152339102.3865399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4152339102.3865399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17301412.926610582</v>
      </c>
      <c r="L2221" s="455">
        <f t="shared" ca="1" si="142"/>
        <v>4169640515.3131504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4169640515.3131504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17373502.147138126</v>
      </c>
      <c r="L2222" s="455">
        <f t="shared" ca="1" si="142"/>
        <v>4187014017.4602885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4187014017.4602885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17445891.73941787</v>
      </c>
      <c r="L2223" s="455">
        <f t="shared" ca="1" si="142"/>
        <v>4204459909.1997066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4204459909.1997066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17518582.954998776</v>
      </c>
      <c r="L2224" s="455">
        <f t="shared" ca="1" si="142"/>
        <v>4221978492.1547055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4221978492.1547055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17591577.050644606</v>
      </c>
      <c r="L2225" s="455">
        <f t="shared" ca="1" si="142"/>
        <v>4239570069.2053499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4239570069.2053499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17664875.288355626</v>
      </c>
      <c r="L2226" s="455">
        <f t="shared" ca="1" si="142"/>
        <v>4257234944.4937057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4257234944.4937057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17738478.935390439</v>
      </c>
      <c r="L2227" s="455">
        <f t="shared" ca="1" si="142"/>
        <v>4274973423.4290962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4274973423.4290962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17812389.2642879</v>
      </c>
      <c r="L2228" s="455">
        <f t="shared" ca="1" si="142"/>
        <v>4292785812.6933842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4292785812.6933842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17886607.552889101</v>
      </c>
      <c r="L2229" s="455">
        <f t="shared" ca="1" si="142"/>
        <v>4310672420.246273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4310672420.246273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17961135.084359471</v>
      </c>
      <c r="L2230" s="455">
        <f t="shared" ca="1" si="142"/>
        <v>4328633555.3306322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4328633555.3306322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18035973.147210967</v>
      </c>
      <c r="L2231" s="455">
        <f t="shared" ca="1" si="142"/>
        <v>4346669528.4778433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4346669528.4778433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18111123.035324346</v>
      </c>
      <c r="L2232" s="455">
        <f t="shared" ca="1" si="142"/>
        <v>4364780651.5131674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4364780651.5131674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18186586.047971532</v>
      </c>
      <c r="L2233" s="455">
        <f t="shared" ca="1" si="142"/>
        <v>4382967237.5611391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4382967237.5611391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18262363.489838079</v>
      </c>
      <c r="L2234" s="455">
        <f t="shared" ca="1" si="142"/>
        <v>4401229601.0509768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4401229601.0509768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18338456.671045735</v>
      </c>
      <c r="L2235" s="455">
        <f t="shared" ca="1" si="142"/>
        <v>4419568057.7220221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4419568057.7220221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18414866.90717509</v>
      </c>
      <c r="L2236" s="455">
        <f t="shared" ca="1" si="142"/>
        <v>4437982924.6291971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4437982924.6291971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18491595.51928832</v>
      </c>
      <c r="L2237" s="455">
        <f t="shared" ca="1" si="142"/>
        <v>4456474520.1484852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4456474520.1484852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18568643.833952021</v>
      </c>
      <c r="L2238" s="455">
        <f t="shared" ca="1" si="142"/>
        <v>4475043163.9824371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4475043163.9824371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18646013.183260154</v>
      </c>
      <c r="L2239" s="455">
        <f t="shared" ca="1" si="142"/>
        <v>4493689177.1656971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4493689177.1656971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18723704.904857069</v>
      </c>
      <c r="L2240" s="455">
        <f t="shared" ca="1" si="142"/>
        <v>4512412882.0705538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4512412882.0705538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18801720.341960639</v>
      </c>
      <c r="L2241" s="455">
        <f t="shared" ca="1" si="142"/>
        <v>4531214602.4125147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4531214602.4125147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18880060.843385477</v>
      </c>
      <c r="L2242" s="455">
        <f t="shared" ca="1" si="142"/>
        <v>4550094663.2559004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4550094663.2559004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18958727.763566252</v>
      </c>
      <c r="L2243" s="455">
        <f t="shared" ca="1" si="142"/>
        <v>4569053391.0194664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4569053391.0194664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19037722.462581109</v>
      </c>
      <c r="L2244" s="455">
        <f t="shared" ca="1" si="142"/>
        <v>4588091113.4820471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4588091113.4820471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19117046.306175195</v>
      </c>
      <c r="L2245" s="455">
        <f t="shared" ca="1" si="142"/>
        <v>4607208159.7882223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4607208159.7882223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19196700.665784258</v>
      </c>
      <c r="L2246" s="455">
        <f t="shared" ca="1" si="142"/>
        <v>4626404860.4540062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4626404860.4540062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19276686.918558359</v>
      </c>
      <c r="L2247" s="455">
        <f t="shared" ca="1" si="142"/>
        <v>4645681547.3725643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4645681547.3725643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19357006.447385684</v>
      </c>
      <c r="L2248" s="455">
        <f t="shared" ca="1" si="142"/>
        <v>4665038553.8199501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4665038553.8199501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19437660.640916459</v>
      </c>
      <c r="L2249" s="455">
        <f t="shared" ca="1" si="142"/>
        <v>4684476214.4608669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4684476214.4608669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19518650.893586945</v>
      </c>
      <c r="L2250" s="455">
        <f t="shared" ca="1" si="142"/>
        <v>4703994865.354454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4703994865.354454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19599978.605643559</v>
      </c>
      <c r="L2251" s="455">
        <f t="shared" ca="1" si="142"/>
        <v>4723594843.9600973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4723594843.9600973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19681645.18316707</v>
      </c>
      <c r="L2252" s="455">
        <f t="shared" ca="1" si="142"/>
        <v>4743276489.1432648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4743276489.1432648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19763652.038096935</v>
      </c>
      <c r="L2253" s="455">
        <f t="shared" ca="1" si="142"/>
        <v>4763040141.1813622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4763040141.1813622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19846000.588255674</v>
      </c>
      <c r="L2254" s="455">
        <f t="shared" ca="1" si="142"/>
        <v>4782886141.769618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4782886141.769618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19928692.257373407</v>
      </c>
      <c r="L2255" s="455">
        <f t="shared" ca="1" si="142"/>
        <v>4802814834.0269918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4802814834.0269918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20011728.475112464</v>
      </c>
      <c r="L2256" s="455">
        <f t="shared" ca="1" si="142"/>
        <v>4822826562.5021048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4822826562.5021048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20095110.677092101</v>
      </c>
      <c r="L2257" s="455">
        <f t="shared" ca="1" si="142"/>
        <v>4842921673.1791973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4842921673.1791973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20178840.304913323</v>
      </c>
      <c r="L2258" s="455">
        <f t="shared" ca="1" si="142"/>
        <v>4863100513.4841108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4863100513.4841108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20262918.806183796</v>
      </c>
      <c r="L2259" s="455">
        <f t="shared" ca="1" si="142"/>
        <v>4883363432.2902946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4883363432.2902946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20347347.634542894</v>
      </c>
      <c r="L2260" s="455">
        <f t="shared" ca="1" si="142"/>
        <v>4903710779.9248371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4903710779.9248371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20432128.249686822</v>
      </c>
      <c r="L2261" s="455">
        <f t="shared" ca="1" si="142"/>
        <v>4924142908.1745243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4924142908.1745243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20517262.117393851</v>
      </c>
      <c r="L2262" s="455">
        <f t="shared" ca="1" si="142"/>
        <v>4944660170.2919178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4944660170.2919178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20602750.709549658</v>
      </c>
      <c r="L2263" s="455">
        <f t="shared" ca="1" si="142"/>
        <v>4965262921.0014677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4965262921.0014677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20688595.504172783</v>
      </c>
      <c r="L2264" s="455">
        <f t="shared" ca="1" si="142"/>
        <v>4985951516.50564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4985951516.50564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20774797.985440165</v>
      </c>
      <c r="L2265" s="455">
        <f t="shared" ca="1" si="142"/>
        <v>5006726314.4910803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5006726314.4910803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20861359.643712834</v>
      </c>
      <c r="L2266" s="455">
        <f t="shared" ca="1" si="142"/>
        <v>5027587674.1347933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5027587674.1347933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20948281.975561637</v>
      </c>
      <c r="L2267" s="455">
        <f t="shared" ca="1" si="142"/>
        <v>5048535956.1103554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5048535956.1103554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21035566.483793147</v>
      </c>
      <c r="L2268" s="455">
        <f t="shared" ca="1" si="142"/>
        <v>5069571522.5941486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5069571522.5941486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21123214.67747562</v>
      </c>
      <c r="L2269" s="455">
        <f t="shared" ca="1" si="142"/>
        <v>5090694737.2716246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5090694737.2716246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21211228.071965102</v>
      </c>
      <c r="L2270" s="455">
        <f t="shared" ca="1" si="142"/>
        <v>5111905965.3435898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5111905965.3435898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21299608.188931625</v>
      </c>
      <c r="L2271" s="455">
        <f t="shared" ca="1" si="142"/>
        <v>5133205573.5325212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5133205573.5325212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21388356.556385506</v>
      </c>
      <c r="L2272" s="455">
        <f t="shared" ca="1" si="142"/>
        <v>5154593930.0889063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5154593930.0889063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21477474.708703775</v>
      </c>
      <c r="L2273" s="455">
        <f t="shared" ca="1" si="142"/>
        <v>5176071404.7976103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5176071404.7976103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21566964.18665671</v>
      </c>
      <c r="L2274" s="455">
        <f t="shared" ca="1" si="142"/>
        <v>5197638368.9842672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5197638368.9842672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21656826.537434448</v>
      </c>
      <c r="L2275" s="455">
        <f t="shared" ca="1" si="142"/>
        <v>5219295195.5217018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5219295195.5217018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21747063.314673759</v>
      </c>
      <c r="L2276" s="455">
        <f t="shared" ca="1" si="142"/>
        <v>5241042258.8363752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5241042258.8363752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21837676.078484897</v>
      </c>
      <c r="L2277" s="455">
        <f t="shared" ca="1" si="142"/>
        <v>5262879934.9148598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5262879934.9148598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21928666.395478584</v>
      </c>
      <c r="L2278" s="455">
        <f t="shared" ca="1" si="142"/>
        <v>5284808601.310338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5284808601.310338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22020035.838793077</v>
      </c>
      <c r="L2279" s="455">
        <f t="shared" ca="1" si="142"/>
        <v>5306828637.1491308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5306828637.1491308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22111785.988121379</v>
      </c>
      <c r="L2280" s="455">
        <f t="shared" ca="1" si="142"/>
        <v>5328940423.1372519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5328940423.1372519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22203918.429738548</v>
      </c>
      <c r="L2281" s="455">
        <f t="shared" ca="1" si="142"/>
        <v>5351144341.5669909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5351144341.5669909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22296434.75652913</v>
      </c>
      <c r="L2282" s="455">
        <f t="shared" ca="1" si="142"/>
        <v>5373440776.3235197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5373440776.3235197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22389336.568014666</v>
      </c>
      <c r="L2283" s="455">
        <f t="shared" ca="1" si="142"/>
        <v>5395830112.8915348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5395830112.8915348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22482625.470381394</v>
      </c>
      <c r="L2284" s="455">
        <f t="shared" ca="1" si="142"/>
        <v>5418312738.3619165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5418312738.3619165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22576303.076507986</v>
      </c>
      <c r="L2285" s="455">
        <f t="shared" ca="1" si="142"/>
        <v>5440889041.4384241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5440889041.4384241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22670371.005993433</v>
      </c>
      <c r="L2286" s="455">
        <f t="shared" ca="1" si="142"/>
        <v>5463559412.444418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5463559412.444418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22764830.885185074</v>
      </c>
      <c r="L2287" s="455">
        <f t="shared" ca="1" si="142"/>
        <v>5486324243.3296032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5486324243.3296032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22859684.347206678</v>
      </c>
      <c r="L2288" s="455">
        <f t="shared" ca="1" si="142"/>
        <v>5509183927.6768103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5509183927.6768103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22954933.03198671</v>
      </c>
      <c r="L2289" s="455">
        <f t="shared" ca="1" si="142"/>
        <v>5532138860.7087965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5532138860.7087965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23050578.586286653</v>
      </c>
      <c r="L2290" s="455">
        <f t="shared" ca="1" si="142"/>
        <v>5555189439.295083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5555189439.295083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23146622.663729511</v>
      </c>
      <c r="L2291" s="455">
        <f t="shared" ca="1" si="142"/>
        <v>5578336061.9588127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5578336061.9588127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23243066.924828388</v>
      </c>
      <c r="L2292" s="455">
        <f t="shared" ca="1" si="142"/>
        <v>5601579128.8836412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5601579128.8836412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23339913.03701517</v>
      </c>
      <c r="L2293" s="455">
        <f t="shared" ca="1" si="142"/>
        <v>5624919041.9206562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5624919041.9206562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23437162.6746694</v>
      </c>
      <c r="L2294" s="455">
        <f t="shared" ca="1" si="142"/>
        <v>5648356204.5953255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5648356204.5953255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23534817.519147187</v>
      </c>
      <c r="L2295" s="455">
        <f t="shared" ca="1" si="142"/>
        <v>5671891022.1144724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5671891022.1144724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23632879.2588103</v>
      </c>
      <c r="L2296" s="455">
        <f t="shared" ca="1" si="142"/>
        <v>5695523901.3732824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5695523901.3732824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23731349.589055344</v>
      </c>
      <c r="L2297" s="455">
        <f t="shared" ca="1" si="142"/>
        <v>5719255250.9623375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5719255250.9623375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23830230.212343074</v>
      </c>
      <c r="L2298" s="455">
        <f t="shared" ca="1" si="142"/>
        <v>5743085481.1746807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5743085481.1746807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23929522.838227835</v>
      </c>
      <c r="L2299" s="455">
        <f t="shared" ca="1" si="142"/>
        <v>5767015004.0129089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5767015004.0129089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24029229.183387119</v>
      </c>
      <c r="L2300" s="455">
        <f t="shared" ca="1" si="142"/>
        <v>5791044233.1962957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5791044233.1962957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24129350.971651234</v>
      </c>
      <c r="L2301" s="455">
        <f t="shared" ca="1" si="142"/>
        <v>5815173584.1679468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5815173584.1679468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24229889.934033111</v>
      </c>
      <c r="L2302" s="455">
        <f t="shared" ca="1" si="142"/>
        <v>5839403474.1019802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5839403474.1019802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24330847.808758251</v>
      </c>
      <c r="L2303" s="455">
        <f t="shared" ref="L2303:L2557" ca="1" si="147">I2303-J2303+K2303</f>
        <v>5863734321.910738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5863734321.910738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24432226.341294743</v>
      </c>
      <c r="L2304" s="455">
        <f t="shared" ca="1" si="147"/>
        <v>5888166548.2520323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5888166548.2520323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24534027.284383468</v>
      </c>
      <c r="L2305" s="455">
        <f t="shared" ca="1" si="147"/>
        <v>5912700575.5364161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5912700575.5364161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24636252.398068398</v>
      </c>
      <c r="L2306" s="455">
        <f t="shared" ca="1" si="147"/>
        <v>5937336827.9344845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5937336827.9344845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24738903.449727017</v>
      </c>
      <c r="L2307" s="455">
        <f t="shared" ca="1" si="147"/>
        <v>5962075731.3842115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5962075731.3842115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24841982.214100882</v>
      </c>
      <c r="L2308" s="455">
        <f t="shared" ca="1" si="147"/>
        <v>5986917713.5983124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5986917713.5983124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24945490.473326303</v>
      </c>
      <c r="L2309" s="455">
        <f t="shared" ca="1" si="147"/>
        <v>6011863204.0716391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6011863204.0716391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25049430.016965162</v>
      </c>
      <c r="L2310" s="455">
        <f t="shared" ca="1" si="147"/>
        <v>6036912634.088604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6036912634.088604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25153802.642035849</v>
      </c>
      <c r="L2311" s="455">
        <f t="shared" ca="1" si="147"/>
        <v>6062066436.7306395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6062066436.7306395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25258610.153044332</v>
      </c>
      <c r="L2312" s="455">
        <f t="shared" ca="1" si="147"/>
        <v>6087325046.8836842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6087325046.8836842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25363854.362015352</v>
      </c>
      <c r="L2313" s="455">
        <f t="shared" ca="1" si="147"/>
        <v>6112688901.2456999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6112688901.2456999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25469537.088523749</v>
      </c>
      <c r="L2314" s="455">
        <f t="shared" ca="1" si="147"/>
        <v>6138158438.3342237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6138158438.3342237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25575660.159725931</v>
      </c>
      <c r="L2315" s="455">
        <f t="shared" ca="1" si="147"/>
        <v>6163734098.4939499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6163734098.4939499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25682225.410391457</v>
      </c>
      <c r="L2316" s="455">
        <f t="shared" ca="1" si="147"/>
        <v>6189416323.9043417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6189416323.9043417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25789234.682934757</v>
      </c>
      <c r="L2317" s="455">
        <f t="shared" ca="1" si="147"/>
        <v>6215205558.5872765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6215205558.5872765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25896689.827446986</v>
      </c>
      <c r="L2318" s="455">
        <f t="shared" ca="1" si="147"/>
        <v>6241102248.4147234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6241102248.4147234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26004592.701728012</v>
      </c>
      <c r="L2319" s="455">
        <f t="shared" ca="1" si="147"/>
        <v>6267106841.1164513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6267106841.1164513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26112945.171318546</v>
      </c>
      <c r="L2320" s="455">
        <f t="shared" ca="1" si="147"/>
        <v>6293219786.2877703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6293219786.2877703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26221749.109532375</v>
      </c>
      <c r="L2321" s="455">
        <f t="shared" ca="1" si="147"/>
        <v>6319441535.3973026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6319441535.3973026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26331006.397488762</v>
      </c>
      <c r="L2322" s="455">
        <f t="shared" ca="1" si="147"/>
        <v>6345772541.7947912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6345772541.7947912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26440718.924144965</v>
      </c>
      <c r="L2323" s="455">
        <f t="shared" ca="1" si="147"/>
        <v>6372213260.718936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6372213260.718936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26550888.586328901</v>
      </c>
      <c r="L2324" s="455">
        <f t="shared" ca="1" si="147"/>
        <v>6398764149.3052645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6398764149.3052645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26661517.288771935</v>
      </c>
      <c r="L2325" s="455">
        <f t="shared" ca="1" si="147"/>
        <v>6425425666.5940361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6425425666.5940361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26772606.944141816</v>
      </c>
      <c r="L2326" s="455">
        <f t="shared" ca="1" si="147"/>
        <v>6452198273.5381775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6452198273.5381775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26884159.47307574</v>
      </c>
      <c r="L2327" s="455">
        <f t="shared" ca="1" si="147"/>
        <v>6479082433.0112534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6479082433.0112534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26996176.804213554</v>
      </c>
      <c r="L2328" s="455">
        <f t="shared" ca="1" si="147"/>
        <v>6506078609.8154669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6506078609.8154669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27108660.874231111</v>
      </c>
      <c r="L2329" s="455">
        <f t="shared" ca="1" si="147"/>
        <v>6533187270.6896982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6533187270.6896982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27221613.627873741</v>
      </c>
      <c r="L2330" s="455">
        <f t="shared" ca="1" si="147"/>
        <v>6560408884.3175716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6560408884.3175716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27335037.017989881</v>
      </c>
      <c r="L2331" s="455">
        <f t="shared" ca="1" si="147"/>
        <v>6587743921.3355618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6587743921.3355618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27448933.005564839</v>
      </c>
      <c r="L2332" s="455">
        <f t="shared" ca="1" si="147"/>
        <v>6615192854.3411264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6615192854.3411264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27563303.559754692</v>
      </c>
      <c r="L2333" s="455">
        <f t="shared" ca="1" si="147"/>
        <v>6642756157.9008808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6642756157.9008808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27678150.657920334</v>
      </c>
      <c r="L2334" s="455">
        <f t="shared" ca="1" si="147"/>
        <v>6670434308.5588007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6670434308.5588007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27793476.285661668</v>
      </c>
      <c r="L2335" s="455">
        <f t="shared" ca="1" si="147"/>
        <v>6698227784.8444624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6698227784.8444624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27909282.436851926</v>
      </c>
      <c r="L2336" s="455">
        <f t="shared" ca="1" si="147"/>
        <v>6726137067.2813139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6726137067.2813139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28025571.113672141</v>
      </c>
      <c r="L2337" s="455">
        <f t="shared" ca="1" si="147"/>
        <v>6754162638.3949862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6754162638.3949862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28142344.326645777</v>
      </c>
      <c r="L2338" s="455">
        <f t="shared" ca="1" si="147"/>
        <v>6782304982.721632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6782304982.721632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28259604.094673466</v>
      </c>
      <c r="L2339" s="455">
        <f t="shared" ca="1" si="147"/>
        <v>6810564586.8163052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6810564586.8163052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28377352.445067942</v>
      </c>
      <c r="L2340" s="455">
        <f t="shared" ca="1" si="147"/>
        <v>6838941939.2613735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6838941939.2613735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28495591.413589057</v>
      </c>
      <c r="L2341" s="455">
        <f t="shared" ca="1" si="147"/>
        <v>6867437530.674963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6867437530.674963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28614323.044479009</v>
      </c>
      <c r="L2342" s="455">
        <f t="shared" ca="1" si="147"/>
        <v>6896051853.7194424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6896051853.7194424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28733549.390497673</v>
      </c>
      <c r="L2343" s="455">
        <f t="shared" ca="1" si="147"/>
        <v>6924785403.1099396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6924785403.1099396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28853272.51295808</v>
      </c>
      <c r="L2344" s="455">
        <f t="shared" ca="1" si="147"/>
        <v>6953638675.6228981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6953638675.6228981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28973494.481762074</v>
      </c>
      <c r="L2345" s="455">
        <f t="shared" ca="1" si="147"/>
        <v>6982612170.10466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6982612170.10466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29094217.375436082</v>
      </c>
      <c r="L2346" s="455">
        <f t="shared" ca="1" si="147"/>
        <v>7011706387.4800959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7011706387.4800959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29215443.281167071</v>
      </c>
      <c r="L2347" s="455">
        <f t="shared" ca="1" si="147"/>
        <v>7040921830.7612629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7040921830.7612629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29337174.294838592</v>
      </c>
      <c r="L2348" s="455">
        <f t="shared" ca="1" si="147"/>
        <v>7070259005.0561018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7070259005.0561018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29459412.52106709</v>
      </c>
      <c r="L2349" s="455">
        <f t="shared" ca="1" si="147"/>
        <v>7099718417.5771685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7099718417.5771685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29582160.073238201</v>
      </c>
      <c r="L2350" s="455">
        <f t="shared" ca="1" si="147"/>
        <v>7129300577.6504068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7129300577.6504068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29705419.073543362</v>
      </c>
      <c r="L2351" s="455">
        <f t="shared" ca="1" si="147"/>
        <v>7159005996.7239504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7159005996.7239504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29829191.653016459</v>
      </c>
      <c r="L2352" s="455">
        <f t="shared" ca="1" si="147"/>
        <v>7188835188.3769665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7188835188.3769665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29953479.951570697</v>
      </c>
      <c r="L2353" s="455">
        <f t="shared" ca="1" si="147"/>
        <v>7218788668.328537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7218788668.328537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30078286.118035574</v>
      </c>
      <c r="L2354" s="455">
        <f t="shared" ca="1" si="147"/>
        <v>7248866954.4465723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7248866954.4465723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30203612.310194049</v>
      </c>
      <c r="L2355" s="455">
        <f t="shared" ca="1" si="147"/>
        <v>7279070566.7567663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7279070566.7567663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30329460.694819856</v>
      </c>
      <c r="L2356" s="455">
        <f t="shared" ca="1" si="147"/>
        <v>7309400027.4515858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7309400027.4515858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30455833.447714936</v>
      </c>
      <c r="L2357" s="455">
        <f t="shared" ca="1" si="147"/>
        <v>7339855860.8993006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7339855860.8993006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30582732.75374708</v>
      </c>
      <c r="L2358" s="455">
        <f t="shared" ca="1" si="147"/>
        <v>7370438593.6530476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7370438593.6530476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30710160.806887697</v>
      </c>
      <c r="L2359" s="455">
        <f t="shared" ca="1" si="147"/>
        <v>7401148754.4599352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7401148754.4599352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30838119.810249731</v>
      </c>
      <c r="L2360" s="455">
        <f t="shared" ca="1" si="147"/>
        <v>7431986874.2701845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7431986874.2701845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30966611.976125769</v>
      </c>
      <c r="L2361" s="455">
        <f t="shared" ca="1" si="147"/>
        <v>7462953486.2463102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7462953486.2463102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31095639.526026294</v>
      </c>
      <c r="L2362" s="455">
        <f t="shared" ca="1" si="147"/>
        <v>7494049125.772337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7494049125.772337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31225204.69071807</v>
      </c>
      <c r="L2363" s="455">
        <f t="shared" ca="1" si="147"/>
        <v>7525274330.4630547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7525274330.4630547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31355309.710262727</v>
      </c>
      <c r="L2364" s="455">
        <f t="shared" ca="1" si="147"/>
        <v>7556629640.173317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7556629640.173317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31485956.834055491</v>
      </c>
      <c r="L2365" s="455">
        <f t="shared" ca="1" si="147"/>
        <v>7588115597.0073729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7588115597.0073729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31617148.320864048</v>
      </c>
      <c r="L2366" s="455">
        <f t="shared" ca="1" si="147"/>
        <v>7619732745.3282366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7619732745.3282366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31748886.438867651</v>
      </c>
      <c r="L2367" s="455">
        <f t="shared" ca="1" si="147"/>
        <v>7651481631.7671041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7651481631.7671041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31881173.465696268</v>
      </c>
      <c r="L2368" s="455">
        <f t="shared" ca="1" si="147"/>
        <v>7683362805.2328005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7683362805.2328005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32014011.688470002</v>
      </c>
      <c r="L2369" s="455">
        <f t="shared" ca="1" si="147"/>
        <v>7715376816.9212704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7715376816.9212704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32147403.403838627</v>
      </c>
      <c r="L2370" s="455">
        <f t="shared" ca="1" si="147"/>
        <v>7747524220.3251085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7747524220.3251085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32281350.918021284</v>
      </c>
      <c r="L2371" s="455">
        <f t="shared" ca="1" si="147"/>
        <v>7779805571.2431297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7779805571.2431297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32415856.546846375</v>
      </c>
      <c r="L2372" s="455">
        <f t="shared" ca="1" si="147"/>
        <v>7812221427.7899761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7812221427.7899761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32550922.615791567</v>
      </c>
      <c r="L2373" s="455">
        <f t="shared" ca="1" si="147"/>
        <v>7844772350.4057674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7844772350.4057674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32686551.460024025</v>
      </c>
      <c r="L2374" s="455">
        <f t="shared" ca="1" si="147"/>
        <v>7877458901.8657913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7877458901.8657913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32822745.424440797</v>
      </c>
      <c r="L2375" s="455">
        <f t="shared" ca="1" si="147"/>
        <v>7910281647.2902317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7910281647.2902317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32959506.863709297</v>
      </c>
      <c r="L2376" s="455">
        <f t="shared" ca="1" si="147"/>
        <v>7943241154.1539412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7943241154.1539412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33096838.142308086</v>
      </c>
      <c r="L2377" s="455">
        <f t="shared" ca="1" si="147"/>
        <v>7976337992.2962494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7976337992.2962494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33234741.634567704</v>
      </c>
      <c r="L2378" s="455">
        <f t="shared" ca="1" si="147"/>
        <v>8009572733.9308167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8009572733.9308167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33373219.724711735</v>
      </c>
      <c r="L2379" s="455">
        <f t="shared" ca="1" si="147"/>
        <v>8042945953.6555281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8042945953.6555281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33512274.806898031</v>
      </c>
      <c r="L2380" s="455">
        <f t="shared" ca="1" si="147"/>
        <v>8076458228.4624262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8076458228.4624262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33651909.285260111</v>
      </c>
      <c r="L2381" s="455">
        <f t="shared" ca="1" si="147"/>
        <v>8110110137.7476864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8110110137.7476864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33792125.573948696</v>
      </c>
      <c r="L2382" s="455">
        <f t="shared" ca="1" si="147"/>
        <v>8143902263.3216352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8143902263.3216352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33932926.097173482</v>
      </c>
      <c r="L2383" s="455">
        <f t="shared" ca="1" si="147"/>
        <v>8177835189.4188089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8177835189.4188089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34074313.289245039</v>
      </c>
      <c r="L2384" s="455">
        <f t="shared" ca="1" si="147"/>
        <v>8211909502.7080536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8211909502.7080536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34216289.59461689</v>
      </c>
      <c r="L2385" s="455">
        <f t="shared" ca="1" si="147"/>
        <v>8246125792.3026705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8246125792.3026705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34358857.467927791</v>
      </c>
      <c r="L2386" s="455">
        <f t="shared" ca="1" si="147"/>
        <v>8280484649.7705984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8280484649.7705984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34502019.374044165</v>
      </c>
      <c r="L2387" s="455">
        <f t="shared" ca="1" si="147"/>
        <v>8314986669.1446428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8314986669.1446428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34645777.788102679</v>
      </c>
      <c r="L2388" s="455">
        <f t="shared" ca="1" si="147"/>
        <v>8349632446.9327459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8349632446.9327459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34790135.195553109</v>
      </c>
      <c r="L2389" s="455">
        <f t="shared" ca="1" si="147"/>
        <v>8384422582.1282988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8384422582.1282988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34935094.092201248</v>
      </c>
      <c r="L2390" s="455">
        <f t="shared" ca="1" si="147"/>
        <v>8419357676.2205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8419357676.2205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35080656.98425208</v>
      </c>
      <c r="L2391" s="455">
        <f t="shared" ca="1" si="147"/>
        <v>8454438333.204752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8454438333.204752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35226826.388353132</v>
      </c>
      <c r="L2392" s="455">
        <f t="shared" ca="1" si="147"/>
        <v>8489665159.5931053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8489665159.5931053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35373604.831637941</v>
      </c>
      <c r="L2393" s="455">
        <f t="shared" ca="1" si="147"/>
        <v>8525038764.4247437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8525038764.4247437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35520994.851769768</v>
      </c>
      <c r="L2394" s="455">
        <f t="shared" ca="1" si="147"/>
        <v>8560559759.2765131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8560559759.2765131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35668998.996985473</v>
      </c>
      <c r="L2395" s="455">
        <f t="shared" ca="1" si="147"/>
        <v>8596228758.2734985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8596228758.2734985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35817619.826139577</v>
      </c>
      <c r="L2396" s="455">
        <f t="shared" ca="1" si="147"/>
        <v>8632046378.099638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8632046378.099638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35966859.908748493</v>
      </c>
      <c r="L2397" s="455">
        <f t="shared" ca="1" si="147"/>
        <v>8668013238.0083866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8668013238.0083866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36116721.825034946</v>
      </c>
      <c r="L2398" s="455">
        <f t="shared" ca="1" si="147"/>
        <v>8704129959.8334217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8704129959.8334217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36267208.16597259</v>
      </c>
      <c r="L2399" s="455">
        <f t="shared" ca="1" si="147"/>
        <v>8740397167.9993935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8740397167.9993935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36418321.533330806</v>
      </c>
      <c r="L2400" s="455">
        <f t="shared" ca="1" si="147"/>
        <v>8776815489.5327244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8776815489.5327244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36570064.539719686</v>
      </c>
      <c r="L2401" s="455">
        <f t="shared" ca="1" si="147"/>
        <v>8813385554.0724449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8813385554.0724449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36722439.80863519</v>
      </c>
      <c r="L2402" s="455">
        <f t="shared" ca="1" si="147"/>
        <v>8850107993.8810806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8850107993.8810806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36875449.974504501</v>
      </c>
      <c r="L2403" s="455">
        <f t="shared" ca="1" si="147"/>
        <v>8886983443.8555851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8886983443.8555851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37029097.682731606</v>
      </c>
      <c r="L2404" s="455">
        <f t="shared" ca="1" si="147"/>
        <v>8924012541.5383167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8924012541.5383167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37183385.589742988</v>
      </c>
      <c r="L2405" s="455">
        <f t="shared" ca="1" si="147"/>
        <v>8961195927.1280594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8961195927.1280594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37338316.363033578</v>
      </c>
      <c r="L2406" s="455">
        <f t="shared" ca="1" si="147"/>
        <v>8998534243.4910927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8998534243.4910927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37493892.681212887</v>
      </c>
      <c r="L2407" s="455">
        <f t="shared" ca="1" si="147"/>
        <v>9036028136.1723061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9036028136.1723061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37650117.234051272</v>
      </c>
      <c r="L2408" s="455">
        <f t="shared" ca="1" si="147"/>
        <v>9073678253.4063568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9073678253.4063568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37806992.722526483</v>
      </c>
      <c r="L2409" s="455">
        <f t="shared" ca="1" si="147"/>
        <v>9111485246.1288834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9111485246.1288834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37964521.85887035</v>
      </c>
      <c r="L2410" s="455">
        <f t="shared" ca="1" si="147"/>
        <v>9149449767.9877529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9149449767.9877529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38122707.366615638</v>
      </c>
      <c r="L2411" s="455">
        <f t="shared" ca="1" si="147"/>
        <v>9187572475.3543682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9187572475.3543682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38281551.980643198</v>
      </c>
      <c r="L2412" s="455">
        <f t="shared" ca="1" si="147"/>
        <v>9225854027.3350105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9225854027.3350105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38441058.447229207</v>
      </c>
      <c r="L2413" s="455">
        <f t="shared" ca="1" si="147"/>
        <v>9264295085.7822399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9264295085.7822399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38601229.524092667</v>
      </c>
      <c r="L2414" s="455">
        <f t="shared" ca="1" si="147"/>
        <v>9302896315.3063316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9302896315.3063316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38762067.980443045</v>
      </c>
      <c r="L2415" s="455">
        <f t="shared" ca="1" si="147"/>
        <v>9341658383.2867756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9341658383.2867756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38923576.597028233</v>
      </c>
      <c r="L2416" s="455">
        <f t="shared" ca="1" si="147"/>
        <v>9380581959.8838043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9380581959.8838043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39085758.166182518</v>
      </c>
      <c r="L2417" s="455">
        <f t="shared" ca="1" si="147"/>
        <v>9419667718.0499878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9419667718.0499878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39248615.491874948</v>
      </c>
      <c r="L2418" s="455">
        <f t="shared" ca="1" si="147"/>
        <v>9458916333.5418625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9458916333.5418625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39412151.38975776</v>
      </c>
      <c r="L2419" s="455">
        <f t="shared" ca="1" si="147"/>
        <v>9498328484.9316196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9498328484.9316196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39576368.687215082</v>
      </c>
      <c r="L2420" s="455">
        <f t="shared" ca="1" si="147"/>
        <v>9537904853.6188354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9537904853.6188354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39741270.223411813</v>
      </c>
      <c r="L2421" s="455">
        <f t="shared" ca="1" si="147"/>
        <v>9577646123.842247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9577646123.842247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39906858.849342696</v>
      </c>
      <c r="L2422" s="455">
        <f t="shared" ca="1" si="147"/>
        <v>9617552982.6915894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9617552982.6915894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40073137.427881621</v>
      </c>
      <c r="L2423" s="455">
        <f t="shared" ca="1" si="147"/>
        <v>9657626120.1194706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9657626120.1194706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40240108.833831124</v>
      </c>
      <c r="L2424" s="455">
        <f t="shared" ca="1" si="147"/>
        <v>9697866228.9533024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9697866228.9533024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40407775.953972094</v>
      </c>
      <c r="L2425" s="455">
        <f t="shared" ca="1" si="147"/>
        <v>9738274004.9072742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9738274004.9072742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40576141.687113643</v>
      </c>
      <c r="L2426" s="455">
        <f t="shared" ca="1" si="147"/>
        <v>9778850146.5943871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9778850146.5943871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40745208.94414328</v>
      </c>
      <c r="L2427" s="455">
        <f t="shared" ca="1" si="147"/>
        <v>9819595355.5385303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9819595355.5385303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40914980.648077212</v>
      </c>
      <c r="L2428" s="455">
        <f t="shared" ca="1" si="147"/>
        <v>9860510336.1866074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9860510336.1866074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41085459.734110862</v>
      </c>
      <c r="L2429" s="455">
        <f t="shared" ca="1" si="147"/>
        <v>9901595795.9207191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9901595795.9207191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41256649.149669662</v>
      </c>
      <c r="L2430" s="455">
        <f t="shared" ca="1" si="147"/>
        <v>9942852445.0703888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9942852445.0703888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41428551.854459956</v>
      </c>
      <c r="L2431" s="455">
        <f t="shared" ca="1" si="147"/>
        <v>9984280996.9248486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9984280996.9248486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41601170.8205202</v>
      </c>
      <c r="L2432" s="455">
        <f t="shared" ca="1" si="147"/>
        <v>10025882167.745369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10025882167.745369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41774509.032272369</v>
      </c>
      <c r="L2433" s="455">
        <f t="shared" ca="1" si="147"/>
        <v>10067656676.777641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10067656676.777641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41948569.486573502</v>
      </c>
      <c r="L2434" s="455">
        <f t="shared" ca="1" si="147"/>
        <v>10109605246.264215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10109605246.264215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42123355.19276756</v>
      </c>
      <c r="L2435" s="455">
        <f t="shared" ca="1" si="147"/>
        <v>10151728601.456984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10151728601.456984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42298869.172737435</v>
      </c>
      <c r="L2436" s="455">
        <f t="shared" ca="1" si="147"/>
        <v>10194027470.629721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10194027470.629721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42475114.46095717</v>
      </c>
      <c r="L2437" s="455">
        <f t="shared" ca="1" si="147"/>
        <v>10236502585.090677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10236502585.090677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42652094.104544491</v>
      </c>
      <c r="L2438" s="455">
        <f t="shared" ca="1" si="147"/>
        <v>10279154679.195221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10279154679.195221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42829811.163313419</v>
      </c>
      <c r="L2439" s="455">
        <f t="shared" ca="1" si="147"/>
        <v>10321984490.358534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10321984490.358534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43008268.709827222</v>
      </c>
      <c r="L2440" s="455">
        <f t="shared" ca="1" si="147"/>
        <v>10364992759.068361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10364992759.068361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43187469.829451501</v>
      </c>
      <c r="L2441" s="455">
        <f t="shared" ca="1" si="147"/>
        <v>10408180228.897812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10408180228.897812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43367417.620407552</v>
      </c>
      <c r="L2442" s="455">
        <f t="shared" ca="1" si="147"/>
        <v>10451547646.518219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10451547646.518219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43548115.193825915</v>
      </c>
      <c r="L2443" s="455">
        <f t="shared" ca="1" si="147"/>
        <v>10495095761.712046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10495095761.712046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43729565.673800193</v>
      </c>
      <c r="L2444" s="455">
        <f t="shared" ca="1" si="147"/>
        <v>10538825327.385845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10538825327.385845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43911772.197441019</v>
      </c>
      <c r="L2445" s="455">
        <f t="shared" ca="1" si="147"/>
        <v>10582737099.583286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10582737099.583286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44094737.914930359</v>
      </c>
      <c r="L2446" s="455">
        <f t="shared" ca="1" si="147"/>
        <v>10626831837.498217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10626831837.498217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44278465.9895759</v>
      </c>
      <c r="L2447" s="455">
        <f t="shared" ca="1" si="147"/>
        <v>10671110303.487793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10671110303.487793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44462959.597865805</v>
      </c>
      <c r="L2448" s="455">
        <f t="shared" ca="1" si="147"/>
        <v>10715573263.085659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10715573263.085659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44648221.92952358</v>
      </c>
      <c r="L2449" s="455">
        <f t="shared" ca="1" si="147"/>
        <v>10760221485.015182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10760221485.015182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44834256.187563263</v>
      </c>
      <c r="L2450" s="455">
        <f t="shared" ca="1" si="147"/>
        <v>10805055741.202745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10805055741.202745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45021065.588344775</v>
      </c>
      <c r="L2451" s="455">
        <f t="shared" ca="1" si="147"/>
        <v>10850076806.79109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10850076806.79109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45208653.361629538</v>
      </c>
      <c r="L2452" s="455">
        <f t="shared" ca="1" si="147"/>
        <v>10895285460.152719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10895285460.152719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45397022.750636332</v>
      </c>
      <c r="L2453" s="455">
        <f t="shared" ca="1" si="147"/>
        <v>10940682482.903357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10940682482.903357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45586177.012097321</v>
      </c>
      <c r="L2454" s="455">
        <f t="shared" ca="1" si="147"/>
        <v>10986268659.915453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10986268659.915453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45776119.416314386</v>
      </c>
      <c r="L2455" s="455">
        <f t="shared" ca="1" si="147"/>
        <v>11032044779.331768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11032044779.331768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45966853.247215703</v>
      </c>
      <c r="L2456" s="455">
        <f t="shared" ca="1" si="147"/>
        <v>11078011632.578983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11078011632.578983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46158381.802412428</v>
      </c>
      <c r="L2457" s="455">
        <f t="shared" ca="1" si="147"/>
        <v>11124170014.381395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11124170014.381395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46350708.393255815</v>
      </c>
      <c r="L2458" s="455">
        <f t="shared" ca="1" si="147"/>
        <v>11170520722.774651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11170520722.774651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46543836.344894379</v>
      </c>
      <c r="L2459" s="455">
        <f t="shared" ca="1" si="147"/>
        <v>11217064559.119545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11217064559.119545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46737768.996331438</v>
      </c>
      <c r="L2460" s="455">
        <f t="shared" ca="1" si="147"/>
        <v>11263802328.115877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11263802328.115877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46932509.700482823</v>
      </c>
      <c r="L2461" s="455">
        <f t="shared" ca="1" si="147"/>
        <v>11310734837.81636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11310734837.81636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47128061.824234836</v>
      </c>
      <c r="L2462" s="455">
        <f t="shared" ca="1" si="147"/>
        <v>11357862899.640594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11357862899.640594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47324428.748502478</v>
      </c>
      <c r="L2463" s="455">
        <f t="shared" ca="1" si="147"/>
        <v>11405187328.389097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11405187328.389097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47521613.868287906</v>
      </c>
      <c r="L2464" s="455">
        <f t="shared" ca="1" si="147"/>
        <v>11452708942.257385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11452708942.257385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47719620.592739105</v>
      </c>
      <c r="L2465" s="455">
        <f t="shared" ca="1" si="147"/>
        <v>11500428562.850124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11500428562.850124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47918452.345208853</v>
      </c>
      <c r="L2466" s="455">
        <f t="shared" ca="1" si="147"/>
        <v>11548347015.195333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11548347015.195333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48118112.563313887</v>
      </c>
      <c r="L2467" s="455">
        <f t="shared" ca="1" si="147"/>
        <v>11596465127.758648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11596465127.758648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48318604.698994368</v>
      </c>
      <c r="L2468" s="455">
        <f t="shared" ca="1" si="147"/>
        <v>11644783732.457642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11644783732.457642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48519932.218573503</v>
      </c>
      <c r="L2469" s="455">
        <f t="shared" ca="1" si="147"/>
        <v>11693303664.676214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11693303664.676214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48722098.602817558</v>
      </c>
      <c r="L2470" s="455">
        <f t="shared" ca="1" si="147"/>
        <v>11742025763.279032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11742025763.279032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48925107.346995965</v>
      </c>
      <c r="L2471" s="455">
        <f t="shared" ca="1" si="147"/>
        <v>11790950870.626028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11790950870.626028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49128961.960941784</v>
      </c>
      <c r="L2472" s="455">
        <f t="shared" ca="1" si="147"/>
        <v>11840079832.586969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11840079832.586969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49333665.969112374</v>
      </c>
      <c r="L2473" s="455">
        <f t="shared" ca="1" si="147"/>
        <v>11889413498.556082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11889413498.556082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49539222.910650343</v>
      </c>
      <c r="L2474" s="455">
        <f t="shared" ca="1" si="147"/>
        <v>11938952721.466732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11938952721.466732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49745636.339444719</v>
      </c>
      <c r="L2475" s="455">
        <f t="shared" ca="1" si="147"/>
        <v>11988698357.806177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11988698357.806177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49952909.824192405</v>
      </c>
      <c r="L2476" s="455">
        <f t="shared" ca="1" si="147"/>
        <v>12038651267.630369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12038651267.630369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50161046.948459871</v>
      </c>
      <c r="L2477" s="455">
        <f t="shared" ca="1" si="147"/>
        <v>12088812314.578829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12088812314.578829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50370051.31074512</v>
      </c>
      <c r="L2478" s="455">
        <f t="shared" ca="1" si="147"/>
        <v>12139182365.889574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12139182365.889574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50579926.524539888</v>
      </c>
      <c r="L2479" s="455">
        <f t="shared" ca="1" si="147"/>
        <v>12189762292.414114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12189762292.414114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50790676.218392141</v>
      </c>
      <c r="L2480" s="455">
        <f t="shared" ca="1" si="147"/>
        <v>12240552968.632505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12240552968.632505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51002304.035968773</v>
      </c>
      <c r="L2481" s="455">
        <f t="shared" ca="1" si="147"/>
        <v>12291555272.668474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12291555272.668474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51214813.636118643</v>
      </c>
      <c r="L2482" s="455">
        <f t="shared" ca="1" si="147"/>
        <v>12342770086.304592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12342770086.304592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51428208.692935802</v>
      </c>
      <c r="L2483" s="455">
        <f t="shared" ca="1" si="147"/>
        <v>12394198294.997528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12394198294.997528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51642492.895823032</v>
      </c>
      <c r="L2484" s="455">
        <f t="shared" ca="1" si="147"/>
        <v>12445840787.893351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12445840787.893351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51857669.949555628</v>
      </c>
      <c r="L2485" s="455">
        <f t="shared" ca="1" si="147"/>
        <v>12497698457.842907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12497698457.842907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52073743.574345447</v>
      </c>
      <c r="L2486" s="455">
        <f t="shared" ca="1" si="147"/>
        <v>12549772201.417252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12549772201.417252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52290717.505905211</v>
      </c>
      <c r="L2487" s="455">
        <f t="shared" ca="1" si="147"/>
        <v>12602062918.923157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12602062918.923157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52508595.495513156</v>
      </c>
      <c r="L2488" s="455">
        <f t="shared" ca="1" si="147"/>
        <v>12654571514.418671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12654571514.418671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52727381.310077794</v>
      </c>
      <c r="L2489" s="455">
        <f t="shared" ca="1" si="147"/>
        <v>12707298895.728748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12707298895.728748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52947078.732203119</v>
      </c>
      <c r="L2490" s="455">
        <f t="shared" ca="1" si="147"/>
        <v>12760245974.460951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12760245974.460951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53167691.560253963</v>
      </c>
      <c r="L2491" s="455">
        <f t="shared" ca="1" si="147"/>
        <v>12813413666.021204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12813413666.021204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53389223.608421683</v>
      </c>
      <c r="L2492" s="455">
        <f t="shared" ca="1" si="147"/>
        <v>12866802889.629625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12866802889.629625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53611678.706790105</v>
      </c>
      <c r="L2493" s="455">
        <f t="shared" ca="1" si="147"/>
        <v>12920414568.336416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12920414568.336416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53835060.701401733</v>
      </c>
      <c r="L2494" s="455">
        <f t="shared" ca="1" si="147"/>
        <v>12974249629.037819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12974249629.037819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54059373.454324245</v>
      </c>
      <c r="L2495" s="455">
        <f t="shared" ca="1" si="147"/>
        <v>13028309002.492144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13028309002.492144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54284620.843717262</v>
      </c>
      <c r="L2496" s="455">
        <f t="shared" ca="1" si="147"/>
        <v>13082593623.335861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13082593623.335861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54510806.763899423</v>
      </c>
      <c r="L2497" s="455">
        <f t="shared" ca="1" si="147"/>
        <v>13137104430.09976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13137104430.09976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54737935.125415668</v>
      </c>
      <c r="L2498" s="455">
        <f t="shared" ca="1" si="147"/>
        <v>13191842365.225176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13191842365.225176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54966009.855104901</v>
      </c>
      <c r="L2499" s="455">
        <f t="shared" ca="1" si="147"/>
        <v>13246808375.08028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13246808375.08028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55195034.896167837</v>
      </c>
      <c r="L2500" s="455">
        <f t="shared" ca="1" si="147"/>
        <v>13302003409.976448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13302003409.976448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55425014.208235197</v>
      </c>
      <c r="L2501" s="455">
        <f t="shared" ca="1" si="147"/>
        <v>13357428424.184683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13357428424.184683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55655951.767436177</v>
      </c>
      <c r="L2502" s="455">
        <f t="shared" ca="1" si="147"/>
        <v>13413084375.95212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13413084375.95212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55887851.566467158</v>
      </c>
      <c r="L2503" s="455">
        <f t="shared" ca="1" si="147"/>
        <v>13468972227.518587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13468972227.518587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56120717.614660777</v>
      </c>
      <c r="L2504" s="455">
        <f t="shared" ca="1" si="147"/>
        <v>13525092945.133247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13525092945.133247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56354553.938055195</v>
      </c>
      <c r="L2505" s="455">
        <f t="shared" ca="1" si="147"/>
        <v>13581447499.071302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13581447499.071302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56589364.579463765</v>
      </c>
      <c r="L2506" s="455">
        <f t="shared" ca="1" si="147"/>
        <v>13638036863.650766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13638036863.650766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56825153.598544858</v>
      </c>
      <c r="L2507" s="455">
        <f t="shared" ca="1" si="147"/>
        <v>13694862017.249311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13694862017.249311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57061925.07187213</v>
      </c>
      <c r="L2508" s="455">
        <f t="shared" ca="1" si="147"/>
        <v>13751923942.321184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13751923942.321184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57299683.093004934</v>
      </c>
      <c r="L2509" s="455">
        <f t="shared" ca="1" si="147"/>
        <v>13809223625.414188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13809223625.414188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57538431.772559114</v>
      </c>
      <c r="L2510" s="455">
        <f t="shared" ca="1" si="147"/>
        <v>13866762057.186747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13866762057.186747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57778175.238278098</v>
      </c>
      <c r="L2511" s="455">
        <f t="shared" ca="1" si="147"/>
        <v>13924540232.425024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13924540232.425024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58018917.635104269</v>
      </c>
      <c r="L2512" s="455">
        <f t="shared" ca="1" si="147"/>
        <v>13982559150.060129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13982559150.060129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58260663.125250541</v>
      </c>
      <c r="L2513" s="455">
        <f t="shared" ca="1" si="147"/>
        <v>14040819813.185379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14040819813.185379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58503415.888272412</v>
      </c>
      <c r="L2514" s="455">
        <f t="shared" ca="1" si="147"/>
        <v>14099323229.073652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14099323229.073652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58747180.121140219</v>
      </c>
      <c r="L2515" s="455">
        <f t="shared" ca="1" si="147"/>
        <v>14158070409.194792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14158070409.194792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58991960.03831163</v>
      </c>
      <c r="L2516" s="455">
        <f t="shared" ca="1" si="147"/>
        <v>14217062369.233103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14217062369.233103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59237759.871804595</v>
      </c>
      <c r="L2517" s="455">
        <f t="shared" ca="1" si="147"/>
        <v>14276300129.104908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14276300129.104908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59484583.871270448</v>
      </c>
      <c r="L2518" s="455">
        <f t="shared" ca="1" si="147"/>
        <v>14335784712.976179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14335784712.976179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59732436.304067418</v>
      </c>
      <c r="L2519" s="455">
        <f t="shared" ca="1" si="147"/>
        <v>14395517149.280247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14395517149.280247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59981321.455334365</v>
      </c>
      <c r="L2520" s="455">
        <f t="shared" ca="1" si="147"/>
        <v>14455498470.73558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14455498470.73558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60231243.628064923</v>
      </c>
      <c r="L2521" s="455">
        <f t="shared" ca="1" si="147"/>
        <v>14515729714.363646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14515729714.363646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60482207.143181846</v>
      </c>
      <c r="L2522" s="455">
        <f t="shared" ca="1" si="147"/>
        <v>14576211921.506828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14576211921.506828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60734216.339611791</v>
      </c>
      <c r="L2523" s="455">
        <f t="shared" ca="1" si="147"/>
        <v>14636946137.846439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14636946137.846439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60987275.574360155</v>
      </c>
      <c r="L2524" s="455">
        <f t="shared" ca="1" si="147"/>
        <v>14697933413.420799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14697933413.420799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61241389.222586669</v>
      </c>
      <c r="L2525" s="455">
        <f t="shared" ca="1" si="147"/>
        <v>14759174802.643387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14759174802.643387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61496561.677680776</v>
      </c>
      <c r="L2526" s="455">
        <f t="shared" ca="1" si="147"/>
        <v>14820671364.321068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14820671364.321068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61752797.35133779</v>
      </c>
      <c r="L2527" s="455">
        <f t="shared" ca="1" si="147"/>
        <v>14882424161.672405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14882424161.672405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62010100.673635021</v>
      </c>
      <c r="L2528" s="455">
        <f t="shared" ca="1" si="147"/>
        <v>14944434262.346041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14944434262.346041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62268476.093108505</v>
      </c>
      <c r="L2529" s="455">
        <f t="shared" ca="1" si="147"/>
        <v>15006702738.43915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15006702738.43915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62527928.076829791</v>
      </c>
      <c r="L2530" s="455">
        <f t="shared" ca="1" si="147"/>
        <v>15069230666.51598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15069230666.51598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62788461.110483252</v>
      </c>
      <c r="L2531" s="455">
        <f t="shared" ca="1" si="147"/>
        <v>15132019127.626463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15132019127.626463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63050079.698443592</v>
      </c>
      <c r="L2532" s="455">
        <f t="shared" ca="1" si="147"/>
        <v>15195069207.324907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15195069207.324907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63312788.363853782</v>
      </c>
      <c r="L2533" s="455">
        <f t="shared" ca="1" si="147"/>
        <v>15258381995.688761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15258381995.688761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63576591.648703165</v>
      </c>
      <c r="L2534" s="455">
        <f t="shared" ca="1" si="147"/>
        <v>15321958587.337463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15321958587.337463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63841494.113906093</v>
      </c>
      <c r="L2535" s="455">
        <f t="shared" ca="1" si="147"/>
        <v>15385800081.45137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15385800081.45137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64107500.339380704</v>
      </c>
      <c r="L2536" s="455">
        <f t="shared" ca="1" si="147"/>
        <v>15449907581.790751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15449907581.790751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64374614.924128123</v>
      </c>
      <c r="L2537" s="455">
        <f t="shared" ca="1" si="147"/>
        <v>15514282196.714878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15514282196.714878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64642842.486311994</v>
      </c>
      <c r="L2538" s="455">
        <f t="shared" ca="1" si="147"/>
        <v>15578925039.201191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15578925039.201191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64912187.663338296</v>
      </c>
      <c r="L2539" s="455">
        <f t="shared" ca="1" si="147"/>
        <v>15643837226.864529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15643837226.864529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65182655.111935534</v>
      </c>
      <c r="L2540" s="455">
        <f t="shared" ca="1" si="147"/>
        <v>15709019881.976463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15709019881.976463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65454249.508235253</v>
      </c>
      <c r="L2541" s="455">
        <f t="shared" ca="1" si="147"/>
        <v>15774474131.484699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15774474131.484699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65726975.547852911</v>
      </c>
      <c r="L2542" s="455">
        <f t="shared" ca="1" si="147"/>
        <v>15840201107.032553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15840201107.032553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66000837.945968963</v>
      </c>
      <c r="L2543" s="455">
        <f t="shared" ca="1" si="147"/>
        <v>15906201944.978521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15906201944.978521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66275841.437410504</v>
      </c>
      <c r="L2544" s="455">
        <f t="shared" ca="1" si="147"/>
        <v>15972477786.415932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15972477786.415932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66551990.776733048</v>
      </c>
      <c r="L2545" s="455">
        <f t="shared" ca="1" si="147"/>
        <v>16039029777.192665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16039029777.192665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66829290.73830276</v>
      </c>
      <c r="L2546" s="455">
        <f t="shared" ca="1" si="147"/>
        <v>16105859067.930967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16105859067.930967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67107746.11637903</v>
      </c>
      <c r="L2547" s="455">
        <f t="shared" ca="1" si="147"/>
        <v>16172966814.047346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16172966814.047346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67387361.725197271</v>
      </c>
      <c r="L2548" s="455">
        <f t="shared" ca="1" si="147"/>
        <v>16240354175.772543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16240354175.772543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67668142.399052262</v>
      </c>
      <c r="L2549" s="455">
        <f t="shared" ca="1" si="147"/>
        <v>16308022318.171595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16308022318.171595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67950092.992381647</v>
      </c>
      <c r="L2550" s="455">
        <f t="shared" ca="1" si="147"/>
        <v>16375972411.163977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16375972411.163977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68233218.379849896</v>
      </c>
      <c r="L2551" s="455">
        <f t="shared" ca="1" si="147"/>
        <v>16444205629.543827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16444205629.543827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68517523.456432626</v>
      </c>
      <c r="L2552" s="455">
        <f t="shared" ca="1" si="147"/>
        <v>16512723153.000259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16512723153.000259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68803013.137501076</v>
      </c>
      <c r="L2553" s="455">
        <f t="shared" ca="1" si="147"/>
        <v>16581526166.13776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16581526166.13776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69089692.358907327</v>
      </c>
      <c r="L2554" s="455">
        <f t="shared" ca="1" si="147"/>
        <v>16650615858.496668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16650615858.496668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69377566.077069461</v>
      </c>
      <c r="L2555" s="455">
        <f t="shared" ca="1" si="147"/>
        <v>16719993424.573738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16719993424.573738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69666639.269057244</v>
      </c>
      <c r="L2556" s="455">
        <f t="shared" ca="1" si="147"/>
        <v>16789660063.842794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16789660063.842794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69956916.932678312</v>
      </c>
      <c r="L2557" s="455">
        <f t="shared" ca="1" si="147"/>
        <v>16859616980.775473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16859616980.775473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70248404.086564466</v>
      </c>
      <c r="L2558" s="455">
        <f t="shared" ref="L2558:L2812" ca="1" si="152">I2558-J2558+K2558</f>
        <v>16929865384.862038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16929865384.862038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70541105.770258486</v>
      </c>
      <c r="L2559" s="455">
        <f t="shared" ca="1" si="152"/>
        <v>17000406490.632296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17000406490.632296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70835027.044301227</v>
      </c>
      <c r="L2560" s="455">
        <f t="shared" ca="1" si="152"/>
        <v>17071241517.676598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17071241517.676598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71130172.990319163</v>
      </c>
      <c r="L2561" s="455">
        <f t="shared" ca="1" si="152"/>
        <v>17142371690.666916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17142371690.666916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71426548.711112142</v>
      </c>
      <c r="L2562" s="455">
        <f t="shared" ca="1" si="152"/>
        <v>17213798239.378029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17213798239.378029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71724159.330741793</v>
      </c>
      <c r="L2563" s="455">
        <f t="shared" ca="1" si="152"/>
        <v>17285522398.708771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17285522398.708771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72023009.994619876</v>
      </c>
      <c r="L2564" s="455">
        <f t="shared" ca="1" si="152"/>
        <v>17357545408.703392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17357545408.703392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72323105.869597465</v>
      </c>
      <c r="L2565" s="455">
        <f t="shared" ca="1" si="152"/>
        <v>17429868514.57299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17429868514.57299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72624452.14405413</v>
      </c>
      <c r="L2566" s="455">
        <f t="shared" ca="1" si="152"/>
        <v>17502492966.717045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17502492966.717045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72927054.027987689</v>
      </c>
      <c r="L2567" s="455">
        <f t="shared" ca="1" si="152"/>
        <v>17575420020.745033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17575420020.745033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73230916.753104299</v>
      </c>
      <c r="L2568" s="455">
        <f t="shared" ca="1" si="152"/>
        <v>17648650937.498138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17648650937.498138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73536045.572908908</v>
      </c>
      <c r="L2569" s="455">
        <f t="shared" ca="1" si="152"/>
        <v>17722186983.071049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17722186983.071049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73842445.762796029</v>
      </c>
      <c r="L2570" s="455">
        <f t="shared" ca="1" si="152"/>
        <v>17796029428.833843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17796029428.833843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74150122.620141014</v>
      </c>
      <c r="L2571" s="455">
        <f t="shared" ca="1" si="152"/>
        <v>17870179551.453983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17870179551.453983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74459081.464391589</v>
      </c>
      <c r="L2572" s="455">
        <f t="shared" ca="1" si="152"/>
        <v>17944638632.918373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17944638632.918373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74769327.637159884</v>
      </c>
      <c r="L2573" s="455">
        <f t="shared" ca="1" si="152"/>
        <v>18019407960.555534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18019407960.555534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75080866.502314731</v>
      </c>
      <c r="L2574" s="455">
        <f t="shared" ca="1" si="152"/>
        <v>18094488827.05785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18094488827.05785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75393703.446074367</v>
      </c>
      <c r="L2575" s="455">
        <f t="shared" ca="1" si="152"/>
        <v>18169882530.503925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18169882530.503925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75707843.877099693</v>
      </c>
      <c r="L2576" s="455">
        <f t="shared" ca="1" si="152"/>
        <v>18245590374.381023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18245590374.381023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76023293.226587594</v>
      </c>
      <c r="L2577" s="455">
        <f t="shared" ca="1" si="152"/>
        <v>18321613667.607613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18321613667.607613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76340056.948365048</v>
      </c>
      <c r="L2578" s="455">
        <f t="shared" ca="1" si="152"/>
        <v>18397953724.555977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18397953724.555977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76658140.51898323</v>
      </c>
      <c r="L2579" s="455">
        <f t="shared" ca="1" si="152"/>
        <v>18474611865.074959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18474611865.074959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76977549.437812328</v>
      </c>
      <c r="L2580" s="455">
        <f t="shared" ca="1" si="152"/>
        <v>18551589414.512772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18551589414.512772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77298289.227136552</v>
      </c>
      <c r="L2581" s="455">
        <f t="shared" ca="1" si="152"/>
        <v>18628887703.739906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18628887703.739906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77620365.432249606</v>
      </c>
      <c r="L2582" s="455">
        <f t="shared" ca="1" si="152"/>
        <v>18706508069.172157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18706508069.172157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77943783.621550649</v>
      </c>
      <c r="L2583" s="455">
        <f t="shared" ca="1" si="152"/>
        <v>18784451852.793709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18784451852.793709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78268549.386640459</v>
      </c>
      <c r="L2584" s="455">
        <f t="shared" ca="1" si="152"/>
        <v>18862720402.180347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18862720402.180347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78594668.342418119</v>
      </c>
      <c r="L2585" s="455">
        <f t="shared" ca="1" si="152"/>
        <v>18941315070.522766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18941315070.522766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78922146.127178192</v>
      </c>
      <c r="L2586" s="455">
        <f t="shared" ca="1" si="152"/>
        <v>19020237216.649944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19020237216.649944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79250988.402708098</v>
      </c>
      <c r="L2587" s="455">
        <f t="shared" ca="1" si="152"/>
        <v>19099488205.052654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19099488205.052654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79581200.854386061</v>
      </c>
      <c r="L2588" s="455">
        <f t="shared" ca="1" si="152"/>
        <v>19179069405.90704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19179069405.90704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79912789.191279337</v>
      </c>
      <c r="L2589" s="455">
        <f t="shared" ca="1" si="152"/>
        <v>19258982195.09832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19258982195.09832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80245759.146243006</v>
      </c>
      <c r="L2590" s="455">
        <f t="shared" ca="1" si="152"/>
        <v>19339227954.244564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19339227954.244564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80580116.47601901</v>
      </c>
      <c r="L2591" s="455">
        <f t="shared" ca="1" si="152"/>
        <v>19419808070.720585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19419808070.720585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80915866.961335763</v>
      </c>
      <c r="L2592" s="455">
        <f t="shared" ca="1" si="152"/>
        <v>19500723937.681919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19500723937.681919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81253016.407007992</v>
      </c>
      <c r="L2593" s="455">
        <f t="shared" ca="1" si="152"/>
        <v>19581976954.088928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19581976954.088928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81591570.642037198</v>
      </c>
      <c r="L2594" s="455">
        <f t="shared" ca="1" si="152"/>
        <v>19663568524.730965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19663568524.730965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81931535.519712359</v>
      </c>
      <c r="L2595" s="455">
        <f t="shared" ca="1" si="152"/>
        <v>19745500060.250675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19745500060.250675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82272916.917711139</v>
      </c>
      <c r="L2596" s="455">
        <f t="shared" ca="1" si="152"/>
        <v>19827772977.168385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19827772977.168385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82615720.738201603</v>
      </c>
      <c r="L2597" s="455">
        <f t="shared" ca="1" si="152"/>
        <v>19910388697.906586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19910388697.906586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82959952.907944113</v>
      </c>
      <c r="L2598" s="455">
        <f t="shared" ca="1" si="152"/>
        <v>19993348650.814529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19993348650.814529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83305619.378393874</v>
      </c>
      <c r="L2599" s="455">
        <f t="shared" ca="1" si="152"/>
        <v>20076654270.192924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20076654270.192924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83652726.125803858</v>
      </c>
      <c r="L2600" s="455">
        <f t="shared" ca="1" si="152"/>
        <v>20160306996.318729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20160306996.318729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84001279.151328042</v>
      </c>
      <c r="L2601" s="455">
        <f t="shared" ca="1" si="152"/>
        <v>20244308275.470058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20244308275.470058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84351284.481125236</v>
      </c>
      <c r="L2602" s="455">
        <f t="shared" ca="1" si="152"/>
        <v>20328659559.951183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20328659559.951183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84702748.166463256</v>
      </c>
      <c r="L2603" s="455">
        <f t="shared" ca="1" si="152"/>
        <v>20413362308.117645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20413362308.117645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85055676.28382352</v>
      </c>
      <c r="L2604" s="455">
        <f t="shared" ca="1" si="152"/>
        <v>20498417984.40147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20498417984.40147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85410074.935006127</v>
      </c>
      <c r="L2605" s="455">
        <f t="shared" ca="1" si="152"/>
        <v>20583828059.336475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20583828059.336475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85765950.247235313</v>
      </c>
      <c r="L2606" s="455">
        <f t="shared" ca="1" si="152"/>
        <v>20669594009.58371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20669594009.58371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86123308.37326546</v>
      </c>
      <c r="L2607" s="455">
        <f t="shared" ca="1" si="152"/>
        <v>20755717317.956974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20755717317.956974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86482155.491487384</v>
      </c>
      <c r="L2608" s="455">
        <f t="shared" ca="1" si="152"/>
        <v>20842199473.44846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20842199473.44846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86842497.80603525</v>
      </c>
      <c r="L2609" s="455">
        <f t="shared" ca="1" si="152"/>
        <v>20929041971.254494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20929041971.254494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87204341.546893716</v>
      </c>
      <c r="L2610" s="455">
        <f t="shared" ca="1" si="152"/>
        <v>21016246312.801388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21016246312.801388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87567692.97000578</v>
      </c>
      <c r="L2611" s="455">
        <f t="shared" ca="1" si="152"/>
        <v>21103814005.771393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21103814005.771393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87932558.357380807</v>
      </c>
      <c r="L2612" s="455">
        <f t="shared" ca="1" si="152"/>
        <v>21191746564.128773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21191746564.128773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88298944.017203212</v>
      </c>
      <c r="L2613" s="455">
        <f t="shared" ca="1" si="152"/>
        <v>21280045508.145977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21280045508.145977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88666856.283941567</v>
      </c>
      <c r="L2614" s="455">
        <f t="shared" ca="1" si="152"/>
        <v>21368712364.42992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21368712364.42992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89036301.518457994</v>
      </c>
      <c r="L2615" s="455">
        <f t="shared" ca="1" si="152"/>
        <v>21457748665.94838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21457748665.94838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89407286.108118251</v>
      </c>
      <c r="L2616" s="455">
        <f t="shared" ca="1" si="152"/>
        <v>21547155952.056499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21547155952.056499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89779816.466902077</v>
      </c>
      <c r="L2617" s="455">
        <f t="shared" ca="1" si="152"/>
        <v>21636935768.523403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21636935768.523403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90153899.035514176</v>
      </c>
      <c r="L2618" s="455">
        <f t="shared" ca="1" si="152"/>
        <v>21727089667.558918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21727089667.558918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90529540.281495497</v>
      </c>
      <c r="L2619" s="455">
        <f t="shared" ca="1" si="152"/>
        <v>21817619207.840412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21817619207.840412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90906746.699335054</v>
      </c>
      <c r="L2620" s="455">
        <f t="shared" ca="1" si="152"/>
        <v>21908525954.539745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21908525954.539745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91285524.810582265</v>
      </c>
      <c r="L2621" s="455">
        <f t="shared" ca="1" si="152"/>
        <v>21999811479.350327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21999811479.350327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91665881.163959697</v>
      </c>
      <c r="L2622" s="455">
        <f t="shared" ca="1" si="152"/>
        <v>22091477360.514286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22091477360.514286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92047822.33547619</v>
      </c>
      <c r="L2623" s="455">
        <f t="shared" ca="1" si="152"/>
        <v>22183525182.849762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22183525182.849762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92431354.928540677</v>
      </c>
      <c r="L2624" s="455">
        <f t="shared" ca="1" si="152"/>
        <v>22275956537.778301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22275956537.778301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92816485.57407625</v>
      </c>
      <c r="L2625" s="455">
        <f t="shared" ca="1" si="152"/>
        <v>22368773023.352379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22368773023.352379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93203220.930634916</v>
      </c>
      <c r="L2626" s="455">
        <f t="shared" ca="1" si="152"/>
        <v>22461976244.283012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22461976244.283012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93591567.684512556</v>
      </c>
      <c r="L2627" s="455">
        <f t="shared" ca="1" si="152"/>
        <v>22555567811.967525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22555567811.967525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93981532.549864694</v>
      </c>
      <c r="L2628" s="455">
        <f t="shared" ca="1" si="152"/>
        <v>22649549344.517391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22649549344.517391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94373122.268822461</v>
      </c>
      <c r="L2629" s="455">
        <f t="shared" ca="1" si="152"/>
        <v>22743922466.786213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22743922466.786213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94766343.611609221</v>
      </c>
      <c r="L2630" s="455">
        <f t="shared" ca="1" si="152"/>
        <v>22838688810.397823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22838688810.397823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95161203.37665759</v>
      </c>
      <c r="L2631" s="455">
        <f t="shared" ca="1" si="152"/>
        <v>22933850013.774483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22933850013.774483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95557708.390727013</v>
      </c>
      <c r="L2632" s="455">
        <f t="shared" ca="1" si="152"/>
        <v>23029407722.165211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23029407722.165211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95955865.509021714</v>
      </c>
      <c r="L2633" s="455">
        <f t="shared" ca="1" si="152"/>
        <v>23125363587.674232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23125363587.674232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96355681.615309298</v>
      </c>
      <c r="L2634" s="455">
        <f t="shared" ca="1" si="152"/>
        <v>23221719269.289543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23221719269.289543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96757163.622039765</v>
      </c>
      <c r="L2635" s="455">
        <f t="shared" ca="1" si="152"/>
        <v>23318476432.911583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23318476432.911583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97160318.47046493</v>
      </c>
      <c r="L2636" s="455">
        <f t="shared" ca="1" si="152"/>
        <v>23415636751.38205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23415636751.38205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97565153.130758539</v>
      </c>
      <c r="L2637" s="455">
        <f t="shared" ca="1" si="152"/>
        <v>23513201904.51281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23513201904.51281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97971674.602136701</v>
      </c>
      <c r="L2638" s="455">
        <f t="shared" ca="1" si="152"/>
        <v>23611173579.114948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23611173579.114948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98379889.912978947</v>
      </c>
      <c r="L2639" s="455">
        <f t="shared" ca="1" si="152"/>
        <v>23709553469.027927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23709553469.027927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98789806.1209497</v>
      </c>
      <c r="L2640" s="455">
        <f t="shared" ca="1" si="152"/>
        <v>23808343275.148876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23808343275.148876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99201430.31312032</v>
      </c>
      <c r="L2641" s="455">
        <f t="shared" ca="1" si="152"/>
        <v>23907544705.461998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23907544705.461998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99614769.606091663</v>
      </c>
      <c r="L2642" s="455">
        <f t="shared" ca="1" si="152"/>
        <v>24007159475.068089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24007159475.068089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100029831.14611703</v>
      </c>
      <c r="L2643" s="455">
        <f t="shared" ca="1" si="152"/>
        <v>24107189306.214207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24107189306.214207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100446622.10922585</v>
      </c>
      <c r="L2644" s="455">
        <f t="shared" ca="1" si="152"/>
        <v>24207635928.323433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24207635928.323433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100865149.70134763</v>
      </c>
      <c r="L2645" s="455">
        <f t="shared" ca="1" si="152"/>
        <v>24308501078.02478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24308501078.02478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101285421.15843658</v>
      </c>
      <c r="L2646" s="455">
        <f t="shared" ca="1" si="152"/>
        <v>24409786499.183216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24409786499.183216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101707443.74659674</v>
      </c>
      <c r="L2647" s="455">
        <f t="shared" ca="1" si="152"/>
        <v>24511493942.929813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24511493942.929813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102131224.76220755</v>
      </c>
      <c r="L2648" s="455">
        <f t="shared" ca="1" si="152"/>
        <v>24613625167.69202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24613625167.69202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102556771.53205009</v>
      </c>
      <c r="L2649" s="455">
        <f t="shared" ca="1" si="152"/>
        <v>24716181939.224072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24716181939.224072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102984091.41343363</v>
      </c>
      <c r="L2650" s="455">
        <f t="shared" ca="1" si="152"/>
        <v>24819166030.637505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24819166030.637505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103413191.79432294</v>
      </c>
      <c r="L2651" s="455">
        <f t="shared" ca="1" si="152"/>
        <v>24922579222.431828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24922579222.431828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103844080.09346595</v>
      </c>
      <c r="L2652" s="455">
        <f t="shared" ca="1" si="152"/>
        <v>25026423302.525295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25026423302.525295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104276763.76052207</v>
      </c>
      <c r="L2653" s="455">
        <f t="shared" ca="1" si="152"/>
        <v>25130700066.285816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25130700066.285816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104711250.27619091</v>
      </c>
      <c r="L2654" s="455">
        <f t="shared" ca="1" si="152"/>
        <v>25235411316.562008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25235411316.562008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105147547.15234169</v>
      </c>
      <c r="L2655" s="455">
        <f t="shared" ca="1" si="152"/>
        <v>25340558863.714348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25340558863.714348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105585661.93214312</v>
      </c>
      <c r="L2656" s="455">
        <f t="shared" ca="1" si="152"/>
        <v>25446144525.646492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25446144525.646492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106025602.19019371</v>
      </c>
      <c r="L2657" s="455">
        <f t="shared" ca="1" si="152"/>
        <v>25552170127.836685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25552170127.836685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106467375.53265285</v>
      </c>
      <c r="L2658" s="455">
        <f t="shared" ca="1" si="152"/>
        <v>25658637503.369339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25658637503.369339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106910989.59737225</v>
      </c>
      <c r="L2659" s="455">
        <f t="shared" ca="1" si="152"/>
        <v>25765548492.966713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25765548492.966713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107356452.05402797</v>
      </c>
      <c r="L2660" s="455">
        <f t="shared" ca="1" si="152"/>
        <v>25872904945.020741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25872904945.020741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107803770.60425308</v>
      </c>
      <c r="L2661" s="455">
        <f t="shared" ca="1" si="152"/>
        <v>25980708715.624992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25980708715.624992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108252952.9817708</v>
      </c>
      <c r="L2662" s="455">
        <f t="shared" ca="1" si="152"/>
        <v>26088961668.606762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26088961668.606762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108704006.95252818</v>
      </c>
      <c r="L2663" s="455">
        <f t="shared" ca="1" si="152"/>
        <v>26197665675.559292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26197665675.559292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109156940.31483038</v>
      </c>
      <c r="L2664" s="455">
        <f t="shared" ca="1" si="152"/>
        <v>26306822615.874123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26306822615.874123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109611760.89947551</v>
      </c>
      <c r="L2665" s="455">
        <f t="shared" ca="1" si="152"/>
        <v>26416434376.773598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26416434376.773598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110068476.56988999</v>
      </c>
      <c r="L2666" s="455">
        <f t="shared" ca="1" si="152"/>
        <v>26526502853.343487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26526502853.343487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110527095.22226453</v>
      </c>
      <c r="L2667" s="455">
        <f t="shared" ca="1" si="152"/>
        <v>26637029948.56575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26637029948.56575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110987624.78569062</v>
      </c>
      <c r="L2668" s="455">
        <f t="shared" ca="1" si="152"/>
        <v>26748017573.35144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26748017573.35144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111450073.22229767</v>
      </c>
      <c r="L2669" s="455">
        <f t="shared" ca="1" si="152"/>
        <v>26859467646.573738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26859467646.573738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111914448.52739055</v>
      </c>
      <c r="L2670" s="455">
        <f t="shared" ca="1" si="152"/>
        <v>26971382095.101128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26971382095.101128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112380758.72958803</v>
      </c>
      <c r="L2671" s="455">
        <f t="shared" ca="1" si="152"/>
        <v>27083762853.830715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27083762853.830715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112849011.89096133</v>
      </c>
      <c r="L2672" s="455">
        <f t="shared" ca="1" si="152"/>
        <v>27196611865.721676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27196611865.721676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113319216.10717367</v>
      </c>
      <c r="L2673" s="455">
        <f t="shared" ca="1" si="152"/>
        <v>27309931081.82885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27309931081.82885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113791379.50762019</v>
      </c>
      <c r="L2674" s="455">
        <f t="shared" ca="1" si="152"/>
        <v>27423722461.336472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27423722461.336472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114265510.25556862</v>
      </c>
      <c r="L2675" s="455">
        <f t="shared" ca="1" si="152"/>
        <v>27537987971.592041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27537987971.592041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114741616.54830015</v>
      </c>
      <c r="L2676" s="455">
        <f t="shared" ca="1" si="152"/>
        <v>27652729588.140343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27652729588.140343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115219706.61725143</v>
      </c>
      <c r="L2677" s="455">
        <f t="shared" ca="1" si="152"/>
        <v>27767949294.757595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27767949294.757595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115699788.72815664</v>
      </c>
      <c r="L2678" s="455">
        <f t="shared" ca="1" si="152"/>
        <v>27883649083.485752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27883649083.485752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116181871.18119062</v>
      </c>
      <c r="L2679" s="455">
        <f t="shared" ca="1" si="152"/>
        <v>27999830954.666943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27999830954.666943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116665962.31111225</v>
      </c>
      <c r="L2680" s="455">
        <f t="shared" ca="1" si="152"/>
        <v>28116496916.978054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28116496916.978054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117152070.48740853</v>
      </c>
      <c r="L2681" s="455">
        <f t="shared" ca="1" si="152"/>
        <v>28233648987.465462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28233648987.465462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117640204.11443943</v>
      </c>
      <c r="L2682" s="455">
        <f t="shared" ca="1" si="152"/>
        <v>28351289191.579903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28351289191.579903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118130371.63158295</v>
      </c>
      <c r="L2683" s="455">
        <f t="shared" ca="1" si="152"/>
        <v>28469419563.211487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28469419563.211487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118622581.5133812</v>
      </c>
      <c r="L2684" s="455">
        <f t="shared" ca="1" si="152"/>
        <v>28588042144.724869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28588042144.724869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119116842.26968695</v>
      </c>
      <c r="L2685" s="455">
        <f t="shared" ca="1" si="152"/>
        <v>28707158986.994556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28707158986.994556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119613162.44581065</v>
      </c>
      <c r="L2686" s="455">
        <f t="shared" ca="1" si="152"/>
        <v>28826772149.440369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28826772149.440369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120111550.62266822</v>
      </c>
      <c r="L2687" s="455">
        <f t="shared" ca="1" si="152"/>
        <v>28946883700.063038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28946883700.063038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120612015.41692932</v>
      </c>
      <c r="L2688" s="455">
        <f t="shared" ca="1" si="152"/>
        <v>29067495715.479969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29067495715.479969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121114565.48116653</v>
      </c>
      <c r="L2689" s="455">
        <f t="shared" ca="1" si="152"/>
        <v>29188610280.961136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29188610280.961136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121619209.50400473</v>
      </c>
      <c r="L2690" s="455">
        <f t="shared" ca="1" si="152"/>
        <v>29310229490.465141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29310229490.465141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122125956.2102714</v>
      </c>
      <c r="L2691" s="455">
        <f t="shared" ca="1" si="152"/>
        <v>29432355446.675411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29432355446.675411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122634814.36114754</v>
      </c>
      <c r="L2692" s="455">
        <f t="shared" ca="1" si="152"/>
        <v>29554990261.03656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29554990261.03656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123145792.75431898</v>
      </c>
      <c r="L2693" s="455">
        <f t="shared" ca="1" si="152"/>
        <v>29678136053.790878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29678136053.790878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123658900.22412866</v>
      </c>
      <c r="L2694" s="455">
        <f t="shared" ca="1" si="152"/>
        <v>29801794954.015007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29801794954.015007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124174145.64172919</v>
      </c>
      <c r="L2695" s="455">
        <f t="shared" ca="1" si="152"/>
        <v>29925969099.656734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29925969099.656734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124691537.9152364</v>
      </c>
      <c r="L2696" s="455">
        <f t="shared" ca="1" si="152"/>
        <v>30050660637.571972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30050660637.571972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125211085.9898832</v>
      </c>
      <c r="L2697" s="455">
        <f t="shared" ca="1" si="152"/>
        <v>30175871723.561855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30175871723.561855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125732798.84817441</v>
      </c>
      <c r="L2698" s="455">
        <f t="shared" ca="1" si="152"/>
        <v>30301604522.41003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30301604522.41003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126256685.51004179</v>
      </c>
      <c r="L2699" s="455">
        <f t="shared" ca="1" si="152"/>
        <v>30427861207.920071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30427861207.920071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126782755.03300031</v>
      </c>
      <c r="L2700" s="455">
        <f t="shared" ca="1" si="152"/>
        <v>30554643962.953072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30554643962.953072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127311016.51230447</v>
      </c>
      <c r="L2701" s="455">
        <f t="shared" ca="1" si="152"/>
        <v>30681954979.465378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30681954979.465378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127841479.08110572</v>
      </c>
      <c r="L2702" s="455">
        <f t="shared" ca="1" si="152"/>
        <v>30809796458.546482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30809796458.546482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128374151.91061033</v>
      </c>
      <c r="L2703" s="455">
        <f t="shared" ca="1" si="152"/>
        <v>30938170610.457092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30938170610.457092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128909044.21023791</v>
      </c>
      <c r="L2704" s="455">
        <f t="shared" ca="1" si="152"/>
        <v>31067079654.667332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31067079654.667332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129446165.22778055</v>
      </c>
      <c r="L2705" s="455">
        <f t="shared" ca="1" si="152"/>
        <v>31196525819.895111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31196525819.895111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129985524.24956296</v>
      </c>
      <c r="L2706" s="455">
        <f t="shared" ca="1" si="152"/>
        <v>31326511344.144672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31326511344.144672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130527130.60060282</v>
      </c>
      <c r="L2707" s="455">
        <f t="shared" ca="1" si="152"/>
        <v>31457038474.745274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31457038474.745274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131070993.64477198</v>
      </c>
      <c r="L2708" s="455">
        <f t="shared" ca="1" si="152"/>
        <v>31588109468.390045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31588109468.390045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131617122.78495853</v>
      </c>
      <c r="L2709" s="455">
        <f t="shared" ca="1" si="152"/>
        <v>31719726591.175003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31719726591.175003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132165527.46322919</v>
      </c>
      <c r="L2710" s="455">
        <f t="shared" ca="1" si="152"/>
        <v>31851892118.638233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31851892118.638233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132716217.16099264</v>
      </c>
      <c r="L2711" s="455">
        <f t="shared" ca="1" si="152"/>
        <v>31984608335.799225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31984608335.799225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133269201.39916344</v>
      </c>
      <c r="L2712" s="455">
        <f t="shared" ca="1" si="152"/>
        <v>32117877537.198387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32117877537.198387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133824489.73832661</v>
      </c>
      <c r="L2713" s="455">
        <f t="shared" ca="1" si="152"/>
        <v>32251702026.936714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32251702026.936714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134382091.77890298</v>
      </c>
      <c r="L2714" s="455">
        <f t="shared" ca="1" si="152"/>
        <v>32386084118.715618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32386084118.715618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134942017.16131508</v>
      </c>
      <c r="L2715" s="455">
        <f t="shared" ca="1" si="152"/>
        <v>32521026135.876934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32521026135.876934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135504275.56615388</v>
      </c>
      <c r="L2716" s="455">
        <f t="shared" ca="1" si="152"/>
        <v>32656530411.443089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32656530411.443089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136068876.71434617</v>
      </c>
      <c r="L2717" s="455">
        <f t="shared" ca="1" si="152"/>
        <v>32792599288.157436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32792599288.157436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136635830.36732262</v>
      </c>
      <c r="L2718" s="455">
        <f t="shared" ca="1" si="152"/>
        <v>32929235118.524757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32929235118.524757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137205146.32718647</v>
      </c>
      <c r="L2719" s="455">
        <f t="shared" ca="1" si="152"/>
        <v>33066440264.851944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33066440264.851944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137776834.43688309</v>
      </c>
      <c r="L2720" s="455">
        <f t="shared" ca="1" si="152"/>
        <v>33204217099.288826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33204217099.288826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138350904.5803701</v>
      </c>
      <c r="L2721" s="455">
        <f t="shared" ca="1" si="152"/>
        <v>33342568003.869198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33342568003.869198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138927366.68278831</v>
      </c>
      <c r="L2722" s="455">
        <f t="shared" ca="1" si="152"/>
        <v>33481495370.551987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33481495370.551987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139506230.71063328</v>
      </c>
      <c r="L2723" s="455">
        <f t="shared" ca="1" si="152"/>
        <v>33621001601.262619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33621001601.262619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140087506.67192757</v>
      </c>
      <c r="L2724" s="455">
        <f t="shared" ca="1" si="152"/>
        <v>33761089107.934547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33761089107.934547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140671204.61639395</v>
      </c>
      <c r="L2725" s="455">
        <f t="shared" ca="1" si="152"/>
        <v>33901760312.550941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33901760312.550941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141257334.63562891</v>
      </c>
      <c r="L2726" s="455">
        <f t="shared" ca="1" si="152"/>
        <v>34043017647.186569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34043017647.186569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141845906.86327735</v>
      </c>
      <c r="L2727" s="455">
        <f t="shared" ca="1" si="152"/>
        <v>34184863554.049847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34184863554.049847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142436931.47520772</v>
      </c>
      <c r="L2728" s="455">
        <f t="shared" ca="1" si="152"/>
        <v>34327300485.525055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34327300485.525055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143030418.68968773</v>
      </c>
      <c r="L2729" s="455">
        <f t="shared" ca="1" si="152"/>
        <v>34470330904.214745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34470330904.214745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143626378.76756144</v>
      </c>
      <c r="L2730" s="455">
        <f t="shared" ca="1" si="152"/>
        <v>34613957282.982307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34613957282.982307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144224822.01242629</v>
      </c>
      <c r="L2731" s="455">
        <f t="shared" ca="1" si="152"/>
        <v>34758182104.994736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34758182104.994736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144825758.77081141</v>
      </c>
      <c r="L2732" s="455">
        <f t="shared" ca="1" si="152"/>
        <v>34903007863.765549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34903007863.765549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145429199.43235645</v>
      </c>
      <c r="L2733" s="455">
        <f t="shared" ca="1" si="152"/>
        <v>35048437063.197906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35048437063.197906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146035154.42999128</v>
      </c>
      <c r="L2734" s="455">
        <f t="shared" ca="1" si="152"/>
        <v>35194472217.627899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35194472217.627899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146643634.24011624</v>
      </c>
      <c r="L2735" s="455">
        <f t="shared" ca="1" si="152"/>
        <v>35341115851.868019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35341115851.868019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147254649.38278341</v>
      </c>
      <c r="L2736" s="455">
        <f t="shared" ca="1" si="152"/>
        <v>35488370501.250801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35488370501.250801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147868210.42187834</v>
      </c>
      <c r="L2737" s="455">
        <f t="shared" ca="1" si="152"/>
        <v>35636238711.672676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35636238711.672676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148484327.96530282</v>
      </c>
      <c r="L2738" s="455">
        <f t="shared" ca="1" si="152"/>
        <v>35784723039.637978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35784723039.637978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149103012.66515824</v>
      </c>
      <c r="L2739" s="455">
        <f t="shared" ca="1" si="152"/>
        <v>35933826052.303139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35933826052.303139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149724275.21792975</v>
      </c>
      <c r="L2740" s="455">
        <f t="shared" ca="1" si="152"/>
        <v>36083550327.521065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36083550327.521065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150348126.36467111</v>
      </c>
      <c r="L2741" s="455">
        <f t="shared" ca="1" si="152"/>
        <v>36233898453.885735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36233898453.885735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150974576.89119056</v>
      </c>
      <c r="L2742" s="455">
        <f t="shared" ca="1" si="152"/>
        <v>36384873030.776924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36384873030.776924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151603637.62823719</v>
      </c>
      <c r="L2743" s="455">
        <f t="shared" ca="1" si="152"/>
        <v>36536476668.405159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36536476668.405159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152235319.45168817</v>
      </c>
      <c r="L2744" s="455">
        <f t="shared" ca="1" si="152"/>
        <v>36688711987.85685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36688711987.85685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152869633.28273687</v>
      </c>
      <c r="L2745" s="455">
        <f t="shared" ca="1" si="152"/>
        <v>36841581621.139587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36841581621.139587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153506590.0880816</v>
      </c>
      <c r="L2746" s="455">
        <f t="shared" ca="1" si="152"/>
        <v>36995088211.227669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36995088211.227669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154146200.88011527</v>
      </c>
      <c r="L2747" s="455">
        <f t="shared" ca="1" si="152"/>
        <v>37149234412.10778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37149234412.10778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154788476.71711576</v>
      </c>
      <c r="L2748" s="455">
        <f t="shared" ca="1" si="152"/>
        <v>37304022888.824898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37304022888.824898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155433428.70343706</v>
      </c>
      <c r="L2749" s="455">
        <f t="shared" ca="1" si="152"/>
        <v>37459456317.528336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37459456317.528336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156081067.98970139</v>
      </c>
      <c r="L2750" s="455">
        <f t="shared" ca="1" si="152"/>
        <v>37615537385.518036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37615537385.518036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156731405.77299181</v>
      </c>
      <c r="L2751" s="455">
        <f t="shared" ca="1" si="152"/>
        <v>37772268791.291031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37772268791.291031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157384453.29704595</v>
      </c>
      <c r="L2752" s="455">
        <f t="shared" ca="1" si="152"/>
        <v>37929653244.588074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37929653244.588074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158040221.85245031</v>
      </c>
      <c r="L2753" s="455">
        <f t="shared" ca="1" si="152"/>
        <v>38087693466.440521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38087693466.440521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158698722.7768355</v>
      </c>
      <c r="L2754" s="455">
        <f t="shared" ca="1" si="152"/>
        <v>38246392189.217354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38246392189.217354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159359967.45507231</v>
      </c>
      <c r="L2755" s="455">
        <f t="shared" ca="1" si="152"/>
        <v>38405752156.672424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38405752156.672424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160023967.31946844</v>
      </c>
      <c r="L2756" s="455">
        <f t="shared" ca="1" si="152"/>
        <v>38565776123.99189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38565776123.99189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160690733.8499662</v>
      </c>
      <c r="L2757" s="455">
        <f t="shared" ca="1" si="152"/>
        <v>38726466857.841858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38726466857.841858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161360278.57434106</v>
      </c>
      <c r="L2758" s="455">
        <f t="shared" ca="1" si="152"/>
        <v>38887827136.416199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38887827136.416199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162032613.06840083</v>
      </c>
      <c r="L2759" s="455">
        <f t="shared" ca="1" si="152"/>
        <v>39049859749.484596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39049859749.484596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162707748.95618582</v>
      </c>
      <c r="L2760" s="455">
        <f t="shared" ca="1" si="152"/>
        <v>39212567498.440781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39212567498.440781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163385697.91016993</v>
      </c>
      <c r="L2761" s="455">
        <f t="shared" ca="1" si="152"/>
        <v>39375953196.350952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39375953196.350952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164066471.65146229</v>
      </c>
      <c r="L2762" s="455">
        <f t="shared" ca="1" si="152"/>
        <v>39540019668.002411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39540019668.002411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164750081.95001003</v>
      </c>
      <c r="L2763" s="455">
        <f t="shared" ca="1" si="152"/>
        <v>39704769749.952423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39704769749.952423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165436540.62480175</v>
      </c>
      <c r="L2764" s="455">
        <f t="shared" ca="1" si="152"/>
        <v>39870206290.577225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39870206290.577225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166125859.54407176</v>
      </c>
      <c r="L2765" s="455">
        <f t="shared" ca="1" si="152"/>
        <v>40036332150.1213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40036332150.1213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166818050.62550542</v>
      </c>
      <c r="L2766" s="455">
        <f t="shared" ca="1" si="152"/>
        <v>40203150200.746803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40203150200.746803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167513125.836445</v>
      </c>
      <c r="L2767" s="455">
        <f t="shared" ca="1" si="152"/>
        <v>40370663326.583252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40370663326.583252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168211097.19409689</v>
      </c>
      <c r="L2768" s="455">
        <f t="shared" ca="1" si="152"/>
        <v>40538874423.777351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40538874423.777351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168911976.76573896</v>
      </c>
      <c r="L2769" s="455">
        <f t="shared" ca="1" si="152"/>
        <v>40707786400.543091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40707786400.543091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169615776.66892955</v>
      </c>
      <c r="L2770" s="455">
        <f t="shared" ca="1" si="152"/>
        <v>40877402177.212021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40877402177.212021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170322509.07171676</v>
      </c>
      <c r="L2771" s="455">
        <f t="shared" ca="1" si="152"/>
        <v>41047724686.283737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41047724686.283737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171032186.19284889</v>
      </c>
      <c r="L2772" s="455">
        <f t="shared" ca="1" si="152"/>
        <v>41218756872.476585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41218756872.476585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171744820.30198577</v>
      </c>
      <c r="L2773" s="455">
        <f t="shared" ca="1" si="152"/>
        <v>41390501692.778572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41390501692.778572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172460423.71991071</v>
      </c>
      <c r="L2774" s="455">
        <f t="shared" ca="1" si="152"/>
        <v>41562962116.498482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41562962116.498482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173179008.81874368</v>
      </c>
      <c r="L2775" s="455">
        <f t="shared" ca="1" si="152"/>
        <v>41736141125.317223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41736141125.317223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173900588.02215511</v>
      </c>
      <c r="L2776" s="455">
        <f t="shared" ca="1" si="152"/>
        <v>41910041713.339378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41910041713.339378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174625173.80558074</v>
      </c>
      <c r="L2777" s="455">
        <f t="shared" ca="1" si="152"/>
        <v>42084666887.144958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42084666887.144958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175352778.69643733</v>
      </c>
      <c r="L2778" s="455">
        <f t="shared" ca="1" si="152"/>
        <v>42260019665.841393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42260019665.841393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176083415.27433914</v>
      </c>
      <c r="L2779" s="455">
        <f t="shared" ca="1" si="152"/>
        <v>42436103081.11573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42436103081.11573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176817096.17131555</v>
      </c>
      <c r="L2780" s="455">
        <f t="shared" ca="1" si="152"/>
        <v>42612920177.287048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42612920177.287048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177553834.07202935</v>
      </c>
      <c r="L2781" s="455">
        <f t="shared" ca="1" si="152"/>
        <v>42790474011.359077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42790474011.359077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178293641.71399614</v>
      </c>
      <c r="L2782" s="455">
        <f t="shared" ca="1" si="152"/>
        <v>42968767653.073074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42968767653.073074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179036531.88780448</v>
      </c>
      <c r="L2783" s="455">
        <f t="shared" ca="1" si="152"/>
        <v>43147804184.960876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43147804184.960876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179782517.43733698</v>
      </c>
      <c r="L2784" s="455">
        <f t="shared" ca="1" si="152"/>
        <v>43327586702.398216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43327586702.398216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180531611.25999257</v>
      </c>
      <c r="L2785" s="455">
        <f t="shared" ca="1" si="152"/>
        <v>43508118313.658211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43508118313.658211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181283826.3069092</v>
      </c>
      <c r="L2786" s="455">
        <f t="shared" ca="1" si="152"/>
        <v>43689402139.965118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43689402139.965118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182039175.583188</v>
      </c>
      <c r="L2787" s="455">
        <f t="shared" ca="1" si="152"/>
        <v>43871441315.548309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43871441315.548309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182797672.14811796</v>
      </c>
      <c r="L2788" s="455">
        <f t="shared" ca="1" si="152"/>
        <v>44054238987.696426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44054238987.696426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183559329.11540177</v>
      </c>
      <c r="L2789" s="455">
        <f t="shared" ca="1" si="152"/>
        <v>44237798316.811829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44237798316.811829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184324159.65338263</v>
      </c>
      <c r="L2790" s="455">
        <f t="shared" ca="1" si="152"/>
        <v>44422122476.46521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44422122476.46521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185092176.98527169</v>
      </c>
      <c r="L2791" s="455">
        <f t="shared" ca="1" si="152"/>
        <v>44607214653.450485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44607214653.450485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185863394.38937703</v>
      </c>
      <c r="L2792" s="455">
        <f t="shared" ca="1" si="152"/>
        <v>44793078047.839859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44793078047.839859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186637825.19933274</v>
      </c>
      <c r="L2793" s="455">
        <f t="shared" ca="1" si="152"/>
        <v>44979715873.039192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44979715873.039192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187415482.80432996</v>
      </c>
      <c r="L2794" s="455">
        <f t="shared" ca="1" si="152"/>
        <v>45167131355.843521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45167131355.843521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188196380.64934799</v>
      </c>
      <c r="L2795" s="455">
        <f t="shared" ca="1" si="152"/>
        <v>45355327736.492867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45355327736.492867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188980532.23538694</v>
      </c>
      <c r="L2796" s="455">
        <f t="shared" ca="1" si="152"/>
        <v>45544308268.728256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45544308268.728256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189767951.11970106</v>
      </c>
      <c r="L2797" s="455">
        <f t="shared" ca="1" si="152"/>
        <v>45734076219.847954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45734076219.847954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190558650.91603315</v>
      </c>
      <c r="L2798" s="455">
        <f t="shared" ca="1" si="152"/>
        <v>45924634870.763985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45924634870.763985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191352645.29484993</v>
      </c>
      <c r="L2799" s="455">
        <f t="shared" ca="1" si="152"/>
        <v>46115987516.058838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46115987516.058838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192149947.9835785</v>
      </c>
      <c r="L2800" s="455">
        <f t="shared" ca="1" si="152"/>
        <v>46308137464.042419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46308137464.042419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192950572.76684341</v>
      </c>
      <c r="L2801" s="455">
        <f t="shared" ca="1" si="152"/>
        <v>46501088036.809265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46501088036.809265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193754533.48670527</v>
      </c>
      <c r="L2802" s="455">
        <f t="shared" ca="1" si="152"/>
        <v>46694842570.295967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46694842570.295967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194561844.04289985</v>
      </c>
      <c r="L2803" s="455">
        <f t="shared" ca="1" si="152"/>
        <v>46889404414.338867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46889404414.338867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195372518.39307863</v>
      </c>
      <c r="L2804" s="455">
        <f t="shared" ca="1" si="152"/>
        <v>47084776932.731949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47084776932.731949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196186570.55304977</v>
      </c>
      <c r="L2805" s="455">
        <f t="shared" ca="1" si="152"/>
        <v>47280963503.284996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47280963503.284996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197004014.5970208</v>
      </c>
      <c r="L2806" s="455">
        <f t="shared" ca="1" si="152"/>
        <v>47477967517.882019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47477967517.882019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197824864.65784174</v>
      </c>
      <c r="L2807" s="455">
        <f t="shared" ca="1" si="152"/>
        <v>47675792382.539864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47675792382.539864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198649134.92724943</v>
      </c>
      <c r="L2808" s="455">
        <f t="shared" ca="1" si="152"/>
        <v>47874441517.46711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47874441517.46711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199476839.65611297</v>
      </c>
      <c r="L2809" s="455">
        <f t="shared" ca="1" si="152"/>
        <v>48073918357.123222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48073918357.123222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200307993.1546801</v>
      </c>
      <c r="L2810" s="455">
        <f t="shared" ca="1" si="152"/>
        <v>48274226350.277901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48274226350.277901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201142609.7928246</v>
      </c>
      <c r="L2811" s="455">
        <f t="shared" ca="1" si="152"/>
        <v>48475368960.070724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48475368960.070724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201980704.00029469</v>
      </c>
      <c r="L2812" s="455">
        <f t="shared" ca="1" si="152"/>
        <v>48677349664.071022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48677349664.071022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202822290.26696259</v>
      </c>
      <c r="L2813" s="455">
        <f t="shared" ref="L2813:L3067" ca="1" si="157">I2813-J2813+K2813</f>
        <v>48880171954.337982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48880171954.337982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203667383.14307493</v>
      </c>
      <c r="L2814" s="455">
        <f t="shared" ca="1" si="157"/>
        <v>49083839337.481056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49083839337.481056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204515997.2395044</v>
      </c>
      <c r="L2815" s="455">
        <f t="shared" ca="1" si="157"/>
        <v>49288355334.720558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49288355334.720558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205368147.22800231</v>
      </c>
      <c r="L2816" s="455">
        <f t="shared" ca="1" si="157"/>
        <v>49493723481.948563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49493723481.948563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206223847.84145233</v>
      </c>
      <c r="L2817" s="455">
        <f t="shared" ca="1" si="157"/>
        <v>49699947329.790016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49699947329.790016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207083113.87412506</v>
      </c>
      <c r="L2818" s="455">
        <f t="shared" ca="1" si="157"/>
        <v>49907030443.664139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49907030443.664139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207945960.18193391</v>
      </c>
      <c r="L2819" s="455">
        <f t="shared" ca="1" si="157"/>
        <v>50114976403.846069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50114976403.846069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208812401.68269196</v>
      </c>
      <c r="L2820" s="455">
        <f t="shared" ca="1" si="157"/>
        <v>50323788805.528763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50323788805.528763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209682453.35636985</v>
      </c>
      <c r="L2821" s="455">
        <f t="shared" ca="1" si="157"/>
        <v>50533471258.885132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50533471258.885132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210556130.24535471</v>
      </c>
      <c r="L2822" s="455">
        <f t="shared" ca="1" si="157"/>
        <v>50744027389.130486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50744027389.130486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211433447.45471036</v>
      </c>
      <c r="L2823" s="455">
        <f t="shared" ca="1" si="157"/>
        <v>50955460836.585197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50955460836.585197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212314420.15243831</v>
      </c>
      <c r="L2824" s="455">
        <f t="shared" ca="1" si="157"/>
        <v>51167775256.737633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51167775256.737633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213199063.56974015</v>
      </c>
      <c r="L2825" s="455">
        <f t="shared" ca="1" si="157"/>
        <v>51380974320.307373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51380974320.307373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214087393.00128073</v>
      </c>
      <c r="L2826" s="455">
        <f t="shared" ca="1" si="157"/>
        <v>51595061713.308655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51595061713.308655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214979423.80545273</v>
      </c>
      <c r="L2827" s="455">
        <f t="shared" ca="1" si="157"/>
        <v>51810041137.114105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51810041137.114105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215875171.40464211</v>
      </c>
      <c r="L2828" s="455">
        <f t="shared" ca="1" si="157"/>
        <v>52025916308.518745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52025916308.518745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216774651.28549477</v>
      </c>
      <c r="L2829" s="455">
        <f t="shared" ca="1" si="157"/>
        <v>52242690959.804237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52242690959.804237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217677878.99918431</v>
      </c>
      <c r="L2830" s="455">
        <f t="shared" ca="1" si="157"/>
        <v>52460368838.803421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52460368838.803421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218584870.16168091</v>
      </c>
      <c r="L2831" s="455">
        <f t="shared" ca="1" si="157"/>
        <v>52678953708.965103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52678953708.965103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219495640.45402125</v>
      </c>
      <c r="L2832" s="455">
        <f t="shared" ca="1" si="157"/>
        <v>52898449349.419121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52898449349.419121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220410205.62257966</v>
      </c>
      <c r="L2833" s="455">
        <f t="shared" ca="1" si="157"/>
        <v>53118859555.041702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53118859555.041702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221328581.47934043</v>
      </c>
      <c r="L2834" s="455">
        <f t="shared" ca="1" si="157"/>
        <v>53340188136.521042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53340188136.521042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222250783.90217102</v>
      </c>
      <c r="L2835" s="455">
        <f t="shared" ca="1" si="157"/>
        <v>53562438920.42321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53562438920.42321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223176828.83509672</v>
      </c>
      <c r="L2836" s="455">
        <f t="shared" ca="1" si="157"/>
        <v>53785615749.258308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53785615749.258308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224106732.28857628</v>
      </c>
      <c r="L2837" s="455">
        <f t="shared" ca="1" si="157"/>
        <v>54009722481.546883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54009722481.546883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225040510.33977866</v>
      </c>
      <c r="L2838" s="455">
        <f t="shared" ca="1" si="157"/>
        <v>54234762991.886658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54234762991.886658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225978179.13286108</v>
      </c>
      <c r="L2839" s="455">
        <f t="shared" ca="1" si="157"/>
        <v>54460741171.019516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54460741171.019516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226919754.87924802</v>
      </c>
      <c r="L2840" s="455">
        <f t="shared" ca="1" si="157"/>
        <v>54687660925.898766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54687660925.898766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227865253.85791153</v>
      </c>
      <c r="L2841" s="455">
        <f t="shared" ca="1" si="157"/>
        <v>54915526179.756676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54915526179.756676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228814692.41565284</v>
      </c>
      <c r="L2842" s="455">
        <f t="shared" ca="1" si="157"/>
        <v>55144340872.172325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55144340872.172325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229768086.9673847</v>
      </c>
      <c r="L2843" s="455">
        <f t="shared" ca="1" si="157"/>
        <v>55374108959.139709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55374108959.139709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230725453.9964155</v>
      </c>
      <c r="L2844" s="455">
        <f t="shared" ca="1" si="157"/>
        <v>55604834413.136124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55604834413.136124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231686810.05473384</v>
      </c>
      <c r="L2845" s="455">
        <f t="shared" ca="1" si="157"/>
        <v>55836521223.190857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55836521223.190857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232652171.76329523</v>
      </c>
      <c r="L2846" s="455">
        <f t="shared" ca="1" si="157"/>
        <v>56069173394.954155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56069173394.954155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233621555.812309</v>
      </c>
      <c r="L2847" s="455">
        <f t="shared" ca="1" si="157"/>
        <v>56302794950.766464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56302794950.766464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234594978.9615269</v>
      </c>
      <c r="L2848" s="455">
        <f t="shared" ca="1" si="157"/>
        <v>56537389929.727989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56537389929.727989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235572458.0405333</v>
      </c>
      <c r="L2849" s="455">
        <f t="shared" ca="1" si="157"/>
        <v>56772962387.768524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56772962387.768524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236554009.94903553</v>
      </c>
      <c r="L2850" s="455">
        <f t="shared" ca="1" si="157"/>
        <v>57009516397.71756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57009516397.71756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237539651.6571565</v>
      </c>
      <c r="L2851" s="455">
        <f t="shared" ca="1" si="157"/>
        <v>57247056049.374718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57247056049.374718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238529400.20572799</v>
      </c>
      <c r="L2852" s="455">
        <f t="shared" ca="1" si="157"/>
        <v>57485585449.580444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57485585449.580444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239523272.70658517</v>
      </c>
      <c r="L2853" s="455">
        <f t="shared" ca="1" si="157"/>
        <v>57725108722.287033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57725108722.287033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240521286.34286261</v>
      </c>
      <c r="L2854" s="455">
        <f t="shared" ca="1" si="157"/>
        <v>57965630008.629898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57965630008.629898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241523458.36929125</v>
      </c>
      <c r="L2855" s="455">
        <f t="shared" ca="1" si="157"/>
        <v>58207153466.999191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58207153466.999191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242529806.11249661</v>
      </c>
      <c r="L2856" s="455">
        <f t="shared" ca="1" si="157"/>
        <v>58449683273.111687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58449683273.111687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243540346.97129866</v>
      </c>
      <c r="L2857" s="455">
        <f t="shared" ca="1" si="157"/>
        <v>58693223620.082985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58693223620.082985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244555098.41701242</v>
      </c>
      <c r="L2858" s="455">
        <f t="shared" ca="1" si="157"/>
        <v>58937778718.5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58937778718.5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245574077.99374998</v>
      </c>
      <c r="L2859" s="455">
        <f t="shared" ca="1" si="157"/>
        <v>59183352796.493752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59183352796.493752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246597303.31872395</v>
      </c>
      <c r="L2860" s="455">
        <f t="shared" ca="1" si="157"/>
        <v>59429950099.812477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59429950099.812477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247624792.08255199</v>
      </c>
      <c r="L2861" s="455">
        <f t="shared" ca="1" si="157"/>
        <v>59677574891.895027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59677574891.895027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248656562.0495626</v>
      </c>
      <c r="L2862" s="455">
        <f t="shared" ca="1" si="157"/>
        <v>59926231453.944588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59926231453.944588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249692631.05810246</v>
      </c>
      <c r="L2863" s="455">
        <f t="shared" ca="1" si="157"/>
        <v>60175924085.002693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60175924085.002693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250733017.02084455</v>
      </c>
      <c r="L2864" s="455">
        <f t="shared" ca="1" si="157"/>
        <v>60426657102.023537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60426657102.023537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251777737.92509809</v>
      </c>
      <c r="L2865" s="455">
        <f t="shared" ca="1" si="157"/>
        <v>60678434839.948631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60678434839.948631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252826811.8331193</v>
      </c>
      <c r="L2866" s="455">
        <f t="shared" ca="1" si="157"/>
        <v>60931261651.781754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60931261651.781754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253880256.88242397</v>
      </c>
      <c r="L2867" s="455">
        <f t="shared" ca="1" si="157"/>
        <v>61185141908.664177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61185141908.664177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254938091.28610078</v>
      </c>
      <c r="L2868" s="455">
        <f t="shared" ca="1" si="157"/>
        <v>61440079999.950279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61440079999.950279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256000333.33312616</v>
      </c>
      <c r="L2869" s="455">
        <f t="shared" ca="1" si="157"/>
        <v>61696080333.283409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61696080333.283409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257067001.38868085</v>
      </c>
      <c r="L2870" s="455">
        <f t="shared" ca="1" si="157"/>
        <v>61953147334.672089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61953147334.672089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258138113.89446706</v>
      </c>
      <c r="L2871" s="455">
        <f t="shared" ca="1" si="157"/>
        <v>62211285448.566559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62211285448.566559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259213689.36902732</v>
      </c>
      <c r="L2872" s="455">
        <f t="shared" ca="1" si="157"/>
        <v>62470499137.935585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62470499137.935585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260293746.40806493</v>
      </c>
      <c r="L2873" s="455">
        <f t="shared" ca="1" si="157"/>
        <v>62730792884.343651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62730792884.343651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261378303.68476522</v>
      </c>
      <c r="L2874" s="455">
        <f t="shared" ca="1" si="157"/>
        <v>62992171188.028419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62992171188.028419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262467379.95011842</v>
      </c>
      <c r="L2875" s="455">
        <f t="shared" ca="1" si="157"/>
        <v>63254638567.978539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63254638567.978539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263560994.03324389</v>
      </c>
      <c r="L2876" s="455">
        <f t="shared" ca="1" si="157"/>
        <v>63518199562.01178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63518199562.01178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264659164.84171572</v>
      </c>
      <c r="L2877" s="455">
        <f t="shared" ca="1" si="157"/>
        <v>63782858726.853493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63782858726.853493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265761911.36188954</v>
      </c>
      <c r="L2878" s="455">
        <f t="shared" ca="1" si="157"/>
        <v>64048620638.215385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64048620638.215385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266869252.65923077</v>
      </c>
      <c r="L2879" s="455">
        <f t="shared" ca="1" si="157"/>
        <v>64315489890.874619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64315489890.874619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267981207.87864423</v>
      </c>
      <c r="L2880" s="455">
        <f t="shared" ca="1" si="157"/>
        <v>64583471098.753265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64583471098.753265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269097796.24480528</v>
      </c>
      <c r="L2881" s="455">
        <f t="shared" ca="1" si="157"/>
        <v>64852568894.99807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64852568894.99807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270219037.06249195</v>
      </c>
      <c r="L2882" s="455">
        <f t="shared" ca="1" si="157"/>
        <v>65122787932.060562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65122787932.060562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271344949.71691895</v>
      </c>
      <c r="L2883" s="455">
        <f t="shared" ca="1" si="157"/>
        <v>65394132881.777481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65394132881.777481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272475553.67407286</v>
      </c>
      <c r="L2884" s="455">
        <f t="shared" ca="1" si="157"/>
        <v>65666608435.451553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65666608435.451553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273610868.48104811</v>
      </c>
      <c r="L2885" s="455">
        <f t="shared" ca="1" si="157"/>
        <v>65940219303.932602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65940219303.932602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274750913.76638579</v>
      </c>
      <c r="L2886" s="455">
        <f t="shared" ca="1" si="157"/>
        <v>66214970217.69899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66214970217.69899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275895709.24041247</v>
      </c>
      <c r="L2887" s="455">
        <f t="shared" ca="1" si="157"/>
        <v>66490865926.9394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66490865926.9394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277045274.69558084</v>
      </c>
      <c r="L2888" s="455">
        <f t="shared" ca="1" si="157"/>
        <v>66767911201.634979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66767911201.634979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278199630.00681245</v>
      </c>
      <c r="L2889" s="455">
        <f t="shared" ca="1" si="157"/>
        <v>67046110831.641792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67046110831.641792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279358795.13184083</v>
      </c>
      <c r="L2890" s="455">
        <f t="shared" ca="1" si="157"/>
        <v>67325469626.773636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67325469626.773636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280522790.11155683</v>
      </c>
      <c r="L2891" s="455">
        <f t="shared" ca="1" si="157"/>
        <v>67605992416.885193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67605992416.885193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281691635.07035494</v>
      </c>
      <c r="L2892" s="455">
        <f t="shared" ca="1" si="157"/>
        <v>67887684051.955551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67887684051.955551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282865350.21648145</v>
      </c>
      <c r="L2893" s="455">
        <f t="shared" ca="1" si="157"/>
        <v>68170549402.172035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68170549402.172035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284043955.84238344</v>
      </c>
      <c r="L2894" s="455">
        <f t="shared" ca="1" si="157"/>
        <v>68454593358.01442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68454593358.01442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285227472.32506007</v>
      </c>
      <c r="L2895" s="455">
        <f t="shared" ca="1" si="157"/>
        <v>68739820830.339478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68739820830.339478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286415920.12641448</v>
      </c>
      <c r="L2896" s="455">
        <f t="shared" ca="1" si="157"/>
        <v>69026236750.465897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69026236750.465897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287609319.79360789</v>
      </c>
      <c r="L2897" s="455">
        <f t="shared" ca="1" si="157"/>
        <v>69313846070.259506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69313846070.259506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288807691.9594146</v>
      </c>
      <c r="L2898" s="455">
        <f t="shared" ca="1" si="157"/>
        <v>69602653762.218918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69602653762.218918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290011057.34257883</v>
      </c>
      <c r="L2899" s="455">
        <f t="shared" ca="1" si="157"/>
        <v>69892664819.561493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69892664819.561493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291219436.74817288</v>
      </c>
      <c r="L2900" s="455">
        <f t="shared" ca="1" si="157"/>
        <v>70183884256.309662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70183884256.309662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292432851.06795692</v>
      </c>
      <c r="L2901" s="455">
        <f t="shared" ca="1" si="157"/>
        <v>70476317107.377625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70476317107.377625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293651321.28074008</v>
      </c>
      <c r="L2902" s="455">
        <f t="shared" ca="1" si="157"/>
        <v>70769968428.658371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70769968428.658371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294874868.45274323</v>
      </c>
      <c r="L2903" s="455">
        <f t="shared" ca="1" si="157"/>
        <v>71064843297.111115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71064843297.111115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296103513.73796296</v>
      </c>
      <c r="L2904" s="455">
        <f t="shared" ca="1" si="157"/>
        <v>71360946810.849075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71360946810.849075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297337278.37853783</v>
      </c>
      <c r="L2905" s="455">
        <f t="shared" ca="1" si="157"/>
        <v>71658284089.227615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71658284089.227615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298576183.70511508</v>
      </c>
      <c r="L2906" s="455">
        <f t="shared" ca="1" si="157"/>
        <v>71956860272.932724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71956860272.932724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299820251.13721967</v>
      </c>
      <c r="L2907" s="455">
        <f t="shared" ca="1" si="157"/>
        <v>72256680524.069946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72256680524.069946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301069502.18362474</v>
      </c>
      <c r="L2908" s="455">
        <f t="shared" ca="1" si="157"/>
        <v>72557750026.253571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72557750026.253571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302323958.44272321</v>
      </c>
      <c r="L2909" s="455">
        <f t="shared" ca="1" si="157"/>
        <v>72860073984.696289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72860073984.696289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303583641.60290122</v>
      </c>
      <c r="L2910" s="455">
        <f t="shared" ca="1" si="157"/>
        <v>73163657626.299194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73163657626.299194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304848573.44291329</v>
      </c>
      <c r="L2911" s="455">
        <f t="shared" ca="1" si="157"/>
        <v>73468506199.742111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73468506199.742111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306118775.83225882</v>
      </c>
      <c r="L2912" s="455">
        <f t="shared" ca="1" si="157"/>
        <v>73774624975.574371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73774624975.574371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307394270.73155987</v>
      </c>
      <c r="L2913" s="455">
        <f t="shared" ca="1" si="157"/>
        <v>74082019246.305939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74082019246.305939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308675080.19294143</v>
      </c>
      <c r="L2914" s="455">
        <f t="shared" ca="1" si="157"/>
        <v>74390694326.498886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74390694326.498886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309961226.360412</v>
      </c>
      <c r="L2915" s="455">
        <f t="shared" ca="1" si="157"/>
        <v>74700655552.859299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74700655552.859299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311252731.47024709</v>
      </c>
      <c r="L2916" s="455">
        <f t="shared" ca="1" si="157"/>
        <v>75011908284.329544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75011908284.329544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312549617.85137308</v>
      </c>
      <c r="L2917" s="455">
        <f t="shared" ca="1" si="157"/>
        <v>75324457902.180923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75324457902.180923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313851907.92575383</v>
      </c>
      <c r="L2918" s="455">
        <f t="shared" ca="1" si="157"/>
        <v>75638309810.106674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75638309810.106674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315159624.20877779</v>
      </c>
      <c r="L2919" s="455">
        <f t="shared" ca="1" si="157"/>
        <v>75953469434.315445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75953469434.315445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316472789.30964768</v>
      </c>
      <c r="L2920" s="455">
        <f t="shared" ca="1" si="157"/>
        <v>76269942223.625092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76269942223.625092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317791425.93177122</v>
      </c>
      <c r="L2921" s="455">
        <f t="shared" ca="1" si="157"/>
        <v>76587733649.55687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76587733649.55687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319115556.87315363</v>
      </c>
      <c r="L2922" s="455">
        <f t="shared" ca="1" si="157"/>
        <v>76906849206.430023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76906849206.430023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320445205.02679175</v>
      </c>
      <c r="L2923" s="455">
        <f t="shared" ca="1" si="157"/>
        <v>77227294411.456818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77227294411.456818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321780393.38107008</v>
      </c>
      <c r="L2924" s="455">
        <f t="shared" ca="1" si="157"/>
        <v>77549074804.837891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77549074804.837891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323121145.02015787</v>
      </c>
      <c r="L2925" s="455">
        <f t="shared" ca="1" si="157"/>
        <v>77872195949.858047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77872195949.858047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324467483.12440854</v>
      </c>
      <c r="L2926" s="455">
        <f t="shared" ca="1" si="157"/>
        <v>78196663432.982452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78196663432.982452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325819430.97076023</v>
      </c>
      <c r="L2927" s="455">
        <f t="shared" ca="1" si="157"/>
        <v>78522482863.953217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78522482863.953217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327177011.93313837</v>
      </c>
      <c r="L2928" s="455">
        <f t="shared" ca="1" si="157"/>
        <v>78849659875.886353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78849659875.886353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328540249.48285979</v>
      </c>
      <c r="L2929" s="455">
        <f t="shared" ca="1" si="157"/>
        <v>79178200125.369217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79178200125.369217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329909167.1890384</v>
      </c>
      <c r="L2930" s="455">
        <f t="shared" ca="1" si="157"/>
        <v>79508109292.558258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79508109292.558258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331283788.71899271</v>
      </c>
      <c r="L2931" s="455">
        <f t="shared" ca="1" si="157"/>
        <v>79839393081.277252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79839393081.277252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332664137.83865523</v>
      </c>
      <c r="L2932" s="455">
        <f t="shared" ca="1" si="157"/>
        <v>80172057219.115906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80172057219.115906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334050238.41298294</v>
      </c>
      <c r="L2933" s="455">
        <f t="shared" ca="1" si="157"/>
        <v>80506107457.528885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80506107457.528885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335442114.40637034</v>
      </c>
      <c r="L2934" s="455">
        <f t="shared" ca="1" si="157"/>
        <v>80841549571.935257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80841549571.935257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336839789.88306355</v>
      </c>
      <c r="L2935" s="455">
        <f t="shared" ca="1" si="157"/>
        <v>81178389361.818314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81178389361.818314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338243289.00757629</v>
      </c>
      <c r="L2936" s="455">
        <f t="shared" ca="1" si="157"/>
        <v>81516632650.825897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81516632650.825897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339652636.0451079</v>
      </c>
      <c r="L2937" s="455">
        <f t="shared" ca="1" si="157"/>
        <v>81856285286.871002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81856285286.871002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341067855.3619625</v>
      </c>
      <c r="L2938" s="455">
        <f t="shared" ca="1" si="157"/>
        <v>82197353142.232971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82197353142.232971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342488971.42597073</v>
      </c>
      <c r="L2939" s="455">
        <f t="shared" ca="1" si="157"/>
        <v>82539842113.658936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82539842113.658936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343916008.80691224</v>
      </c>
      <c r="L2940" s="455">
        <f t="shared" ca="1" si="157"/>
        <v>82883758122.465851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82883758122.465851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345348992.17694104</v>
      </c>
      <c r="L2941" s="455">
        <f t="shared" ca="1" si="157"/>
        <v>83229107114.642792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83229107114.642792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346787946.31101161</v>
      </c>
      <c r="L2942" s="455">
        <f t="shared" ca="1" si="157"/>
        <v>83575895060.953796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83575895060.953796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348232896.08730745</v>
      </c>
      <c r="L2943" s="455">
        <f t="shared" ca="1" si="157"/>
        <v>83924127957.041107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83924127957.041107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349683866.48767126</v>
      </c>
      <c r="L2944" s="455">
        <f t="shared" ca="1" si="157"/>
        <v>84273811823.528778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84273811823.528778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351140882.59803659</v>
      </c>
      <c r="L2945" s="455">
        <f t="shared" ca="1" si="157"/>
        <v>84624952706.126816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84624952706.126816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352603969.60886174</v>
      </c>
      <c r="L2946" s="455">
        <f t="shared" ca="1" si="157"/>
        <v>84977556675.735672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84977556675.735672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354073152.81556529</v>
      </c>
      <c r="L2947" s="455">
        <f t="shared" ca="1" si="157"/>
        <v>85331629828.551239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85331629828.551239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355548457.61896348</v>
      </c>
      <c r="L2948" s="455">
        <f t="shared" ca="1" si="157"/>
        <v>85687178286.170197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85687178286.170197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357029909.52570915</v>
      </c>
      <c r="L2949" s="455">
        <f t="shared" ca="1" si="157"/>
        <v>86044208195.695908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86044208195.695908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358517534.14873296</v>
      </c>
      <c r="L2950" s="455">
        <f t="shared" ca="1" si="157"/>
        <v>86402725729.844635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86402725729.844635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360011357.20768595</v>
      </c>
      <c r="L2951" s="455">
        <f t="shared" ca="1" si="157"/>
        <v>86762737087.052322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86762737087.052322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361511404.52938467</v>
      </c>
      <c r="L2952" s="455">
        <f t="shared" ca="1" si="157"/>
        <v>87124248491.581711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87124248491.581711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363017702.04825711</v>
      </c>
      <c r="L2953" s="455">
        <f t="shared" ca="1" si="157"/>
        <v>87487266193.629974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87487266193.629974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364530275.80679154</v>
      </c>
      <c r="L2954" s="455">
        <f t="shared" ca="1" si="157"/>
        <v>87851796469.436768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87851796469.436768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366049151.9559865</v>
      </c>
      <c r="L2955" s="455">
        <f t="shared" ca="1" si="157"/>
        <v>88217845621.392761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88217845621.392761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367574356.75580317</v>
      </c>
      <c r="L2956" s="455">
        <f t="shared" ca="1" si="157"/>
        <v>88585419978.14856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88585419978.14856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369105916.57561898</v>
      </c>
      <c r="L2957" s="455">
        <f t="shared" ca="1" si="157"/>
        <v>88954525894.724182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88954525894.724182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370643857.89468408</v>
      </c>
      <c r="L2958" s="455">
        <f t="shared" ca="1" si="157"/>
        <v>89325169752.618866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89325169752.618866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372188207.30257863</v>
      </c>
      <c r="L2959" s="455">
        <f t="shared" ca="1" si="157"/>
        <v>89697357959.921448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89697357959.921448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373738991.49967271</v>
      </c>
      <c r="L2960" s="455">
        <f t="shared" ca="1" si="157"/>
        <v>90071096951.421127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90071096951.421127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375296237.29758805</v>
      </c>
      <c r="L2961" s="455">
        <f t="shared" ca="1" si="157"/>
        <v>90446393188.718719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90446393188.718719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376859971.61966133</v>
      </c>
      <c r="L2962" s="455">
        <f t="shared" ca="1" si="157"/>
        <v>90823253160.338379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90823253160.338379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378430221.50140989</v>
      </c>
      <c r="L2963" s="455">
        <f t="shared" ca="1" si="157"/>
        <v>91201683381.839783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91201683381.839783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380007014.09099907</v>
      </c>
      <c r="L2964" s="455">
        <f t="shared" ca="1" si="157"/>
        <v>91581690395.930786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91581690395.930786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381590376.64971161</v>
      </c>
      <c r="L2965" s="455">
        <f t="shared" ca="1" si="157"/>
        <v>91963280772.580505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91963280772.580505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383180336.55241877</v>
      </c>
      <c r="L2966" s="455">
        <f t="shared" ca="1" si="157"/>
        <v>92346461109.132919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92346461109.132919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384776921.28805381</v>
      </c>
      <c r="L2967" s="455">
        <f t="shared" ca="1" si="157"/>
        <v>92731238030.420975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92731238030.420975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386380158.46008742</v>
      </c>
      <c r="L2968" s="455">
        <f t="shared" ca="1" si="157"/>
        <v>93117618188.881058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93117618188.881058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387990075.78700441</v>
      </c>
      <c r="L2969" s="455">
        <f t="shared" ca="1" si="157"/>
        <v>93505608264.66806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93505608264.66806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389606701.10278356</v>
      </c>
      <c r="L2970" s="455">
        <f t="shared" ca="1" si="157"/>
        <v>93895214965.770844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93895214965.770844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391230062.35737848</v>
      </c>
      <c r="L2971" s="455">
        <f t="shared" ca="1" si="157"/>
        <v>94286445028.12822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94286445028.12822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392860187.61720091</v>
      </c>
      <c r="L2972" s="455">
        <f t="shared" ca="1" si="157"/>
        <v>94679305215.745422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94679305215.745422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394497105.06560594</v>
      </c>
      <c r="L2973" s="455">
        <f t="shared" ca="1" si="157"/>
        <v>95073802320.811035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95073802320.811035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396140843.00337929</v>
      </c>
      <c r="L2974" s="455">
        <f t="shared" ca="1" si="157"/>
        <v>95469943163.814407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95469943163.814407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397791429.84922671</v>
      </c>
      <c r="L2975" s="455">
        <f t="shared" ca="1" si="157"/>
        <v>95867734593.663635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95867734593.663635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399448894.14026517</v>
      </c>
      <c r="L2976" s="455">
        <f t="shared" ca="1" si="157"/>
        <v>96267183487.803894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96267183487.803894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401113264.53251624</v>
      </c>
      <c r="L2977" s="455">
        <f t="shared" ca="1" si="157"/>
        <v>96668296752.336411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96668296752.336411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402784569.80140173</v>
      </c>
      <c r="L2978" s="455">
        <f t="shared" ca="1" si="157"/>
        <v>97071081322.137817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97071081322.137817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404462838.84224093</v>
      </c>
      <c r="L2979" s="455">
        <f t="shared" ca="1" si="157"/>
        <v>97475544160.980057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97475544160.980057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406148100.67075026</v>
      </c>
      <c r="L2980" s="455">
        <f t="shared" ca="1" si="157"/>
        <v>97881692261.650803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97881692261.650803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407840384.423545</v>
      </c>
      <c r="L2981" s="455">
        <f t="shared" ca="1" si="157"/>
        <v>98289532646.074341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98289532646.074341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409539719.35864305</v>
      </c>
      <c r="L2982" s="455">
        <f t="shared" ca="1" si="157"/>
        <v>98699072365.432983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98699072365.432983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411246134.85597074</v>
      </c>
      <c r="L2983" s="455">
        <f t="shared" ca="1" si="157"/>
        <v>99110318500.288956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99110318500.288956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412959660.41787064</v>
      </c>
      <c r="L2984" s="455">
        <f t="shared" ca="1" si="157"/>
        <v>99523278160.706833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99523278160.706833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414680325.66961181</v>
      </c>
      <c r="L2985" s="455">
        <f t="shared" ca="1" si="157"/>
        <v>99937958486.37645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99937958486.37645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416408160.35990185</v>
      </c>
      <c r="L2986" s="455">
        <f t="shared" ca="1" si="157"/>
        <v>100354366646.73636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100354366646.73636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418143194.3614015</v>
      </c>
      <c r="L2987" s="455">
        <f t="shared" ca="1" si="157"/>
        <v>100772509841.09776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100772509841.09776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419885457.67124069</v>
      </c>
      <c r="L2988" s="455">
        <f t="shared" ca="1" si="157"/>
        <v>101192395298.769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101192395298.769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421634980.41153747</v>
      </c>
      <c r="L2989" s="455">
        <f t="shared" ca="1" si="157"/>
        <v>101614030279.18054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101614030279.18054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423391792.82991892</v>
      </c>
      <c r="L2990" s="455">
        <f t="shared" ca="1" si="157"/>
        <v>102037422072.01047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102037422072.01047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425155925.30004358</v>
      </c>
      <c r="L2991" s="455">
        <f t="shared" ca="1" si="157"/>
        <v>102462577997.31052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102462577997.31052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426927408.32212716</v>
      </c>
      <c r="L2992" s="455">
        <f t="shared" ca="1" si="157"/>
        <v>102889505405.63264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102889505405.63264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428706272.52346933</v>
      </c>
      <c r="L2993" s="455">
        <f t="shared" ca="1" si="157"/>
        <v>103318211678.15611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103318211678.15611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430492548.65898383</v>
      </c>
      <c r="L2994" s="455">
        <f t="shared" ca="1" si="157"/>
        <v>103748704226.81509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103748704226.81509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432286267.61172956</v>
      </c>
      <c r="L2995" s="455">
        <f t="shared" ca="1" si="157"/>
        <v>104180990494.42682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104180990494.42682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434087460.39344507</v>
      </c>
      <c r="L2996" s="455">
        <f t="shared" ca="1" si="157"/>
        <v>104615077954.82027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104615077954.82027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435896158.14508444</v>
      </c>
      <c r="L2997" s="455">
        <f t="shared" ca="1" si="157"/>
        <v>105050974112.96535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105050974112.96535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437712392.13735563</v>
      </c>
      <c r="L2998" s="455">
        <f t="shared" ca="1" si="157"/>
        <v>105488686505.10271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105488686505.10271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439536193.77126127</v>
      </c>
      <c r="L2999" s="455">
        <f t="shared" ca="1" si="157"/>
        <v>105928222698.87396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105928222698.87396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441367594.57864147</v>
      </c>
      <c r="L3000" s="455">
        <f t="shared" ca="1" si="157"/>
        <v>106369590293.45261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106369590293.45261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443206626.22271919</v>
      </c>
      <c r="L3001" s="455">
        <f t="shared" ca="1" si="157"/>
        <v>106812796919.67532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106812796919.67532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445053320.49864715</v>
      </c>
      <c r="L3002" s="455">
        <f t="shared" ca="1" si="157"/>
        <v>107257850240.17397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107257850240.17397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446907709.33405817</v>
      </c>
      <c r="L3003" s="455">
        <f t="shared" ca="1" si="157"/>
        <v>107704757949.50803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107704757949.50803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448769824.78961676</v>
      </c>
      <c r="L3004" s="455">
        <f t="shared" ca="1" si="157"/>
        <v>108153527774.29764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108153527774.29764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450639699.05957347</v>
      </c>
      <c r="L3005" s="455">
        <f t="shared" ca="1" si="157"/>
        <v>108604167473.35721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108604167473.35721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452517364.47232169</v>
      </c>
      <c r="L3006" s="455">
        <f t="shared" ca="1" si="157"/>
        <v>109056684837.82953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109056684837.82953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454402853.49095631</v>
      </c>
      <c r="L3007" s="455">
        <f t="shared" ca="1" si="157"/>
        <v>109511087691.32048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109511087691.32048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456296198.7138353</v>
      </c>
      <c r="L3008" s="455">
        <f t="shared" ca="1" si="157"/>
        <v>109967383890.03432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109967383890.03432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458197432.87514293</v>
      </c>
      <c r="L3009" s="455">
        <f t="shared" ca="1" si="157"/>
        <v>110425581322.90945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110425581322.90945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460106588.84545606</v>
      </c>
      <c r="L3010" s="455">
        <f t="shared" ca="1" si="157"/>
        <v>110885687911.75491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110885687911.75491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462023699.63231212</v>
      </c>
      <c r="L3011" s="455">
        <f t="shared" ca="1" si="157"/>
        <v>111347711611.38722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111347711611.38722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463948798.3807801</v>
      </c>
      <c r="L3012" s="455">
        <f t="shared" ca="1" si="157"/>
        <v>111811660409.76801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111811660409.76801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465881918.37403339</v>
      </c>
      <c r="L3013" s="455">
        <f t="shared" ca="1" si="157"/>
        <v>112277542328.14204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112277542328.14204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467823093.03392524</v>
      </c>
      <c r="L3014" s="455">
        <f t="shared" ca="1" si="157"/>
        <v>112745365421.17596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112745365421.17596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469772355.92156649</v>
      </c>
      <c r="L3015" s="455">
        <f t="shared" ca="1" si="157"/>
        <v>113215137777.09753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113215137777.09753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471729740.73790634</v>
      </c>
      <c r="L3016" s="455">
        <f t="shared" ca="1" si="157"/>
        <v>113686867517.83543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113686867517.83543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473695281.3243143</v>
      </c>
      <c r="L3017" s="455">
        <f t="shared" ca="1" si="157"/>
        <v>114160562799.15974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114160562799.15974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475669011.66316557</v>
      </c>
      <c r="L3018" s="455">
        <f t="shared" ca="1" si="157"/>
        <v>114636231810.82291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114636231810.82291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477650965.87842876</v>
      </c>
      <c r="L3019" s="455">
        <f t="shared" ca="1" si="157"/>
        <v>115113882776.70134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115113882776.70134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479641178.23625553</v>
      </c>
      <c r="L3020" s="455">
        <f t="shared" ca="1" si="157"/>
        <v>115593523954.93759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115593523954.93759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481639683.14557332</v>
      </c>
      <c r="L3021" s="455">
        <f t="shared" ca="1" si="157"/>
        <v>116075163638.08316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116075163638.08316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483646515.15867984</v>
      </c>
      <c r="L3022" s="455">
        <f t="shared" ca="1" si="157"/>
        <v>116558810153.24184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116558810153.24184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485661708.97184098</v>
      </c>
      <c r="L3023" s="455">
        <f t="shared" ca="1" si="157"/>
        <v>117044471862.21368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117044471862.21368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487685299.42589033</v>
      </c>
      <c r="L3024" s="455">
        <f t="shared" ca="1" si="157"/>
        <v>117532157161.63957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117532157161.63957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489717321.50683153</v>
      </c>
      <c r="L3025" s="455">
        <f t="shared" ca="1" si="157"/>
        <v>118021874483.14641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118021874483.14641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491757810.34644336</v>
      </c>
      <c r="L3026" s="455">
        <f t="shared" ca="1" si="157"/>
        <v>118513632293.49286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118513632293.49286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493806801.22288698</v>
      </c>
      <c r="L3027" s="455">
        <f t="shared" ca="1" si="157"/>
        <v>119007439094.71574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119007439094.71574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495864329.5613156</v>
      </c>
      <c r="L3028" s="455">
        <f t="shared" ca="1" si="157"/>
        <v>119503303424.27705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119503303424.27705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497930430.93448764</v>
      </c>
      <c r="L3029" s="455">
        <f t="shared" ca="1" si="157"/>
        <v>120001233855.21155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120001233855.21155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500005141.06338143</v>
      </c>
      <c r="L3030" s="455">
        <f t="shared" ca="1" si="157"/>
        <v>120501238996.27493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120501238996.27493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502088495.81781226</v>
      </c>
      <c r="L3031" s="455">
        <f t="shared" ca="1" si="157"/>
        <v>121003327492.09274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121003327492.09274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504180531.21705317</v>
      </c>
      <c r="L3032" s="455">
        <f t="shared" ca="1" si="157"/>
        <v>121507508023.3098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121507508023.3098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506281283.43045747</v>
      </c>
      <c r="L3033" s="455">
        <f t="shared" ca="1" si="157"/>
        <v>122013789306.74025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122013789306.74025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508390788.77808446</v>
      </c>
      <c r="L3034" s="455">
        <f t="shared" ca="1" si="157"/>
        <v>122522180095.51834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122522180095.51834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510509083.7313264</v>
      </c>
      <c r="L3035" s="455">
        <f t="shared" ca="1" si="157"/>
        <v>123032689179.24966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123032689179.24966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512636204.91354024</v>
      </c>
      <c r="L3036" s="455">
        <f t="shared" ca="1" si="157"/>
        <v>123545325384.16321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123545325384.16321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514772189.10068005</v>
      </c>
      <c r="L3037" s="455">
        <f t="shared" ca="1" si="157"/>
        <v>124060097573.26389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124060097573.26389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516917073.22193283</v>
      </c>
      <c r="L3038" s="455">
        <f t="shared" ca="1" si="157"/>
        <v>124577014646.48582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124577014646.48582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519070894.36035758</v>
      </c>
      <c r="L3039" s="455">
        <f t="shared" ca="1" si="157"/>
        <v>125096085540.84618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125096085540.84618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521233689.75352573</v>
      </c>
      <c r="L3040" s="455">
        <f t="shared" ca="1" si="157"/>
        <v>125617319230.5997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125617319230.5997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523405496.79416543</v>
      </c>
      <c r="L3041" s="455">
        <f t="shared" ca="1" si="157"/>
        <v>126140724727.39386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126140724727.39386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525586353.03080773</v>
      </c>
      <c r="L3042" s="455">
        <f t="shared" ca="1" si="157"/>
        <v>126666311080.42467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126666311080.42467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527776296.16843611</v>
      </c>
      <c r="L3043" s="455">
        <f t="shared" ca="1" si="157"/>
        <v>127194087376.59311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127194087376.59311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529975364.06913793</v>
      </c>
      <c r="L3044" s="455">
        <f t="shared" ca="1" si="157"/>
        <v>127724062740.66225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127724062740.66225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532183594.75275934</v>
      </c>
      <c r="L3045" s="455">
        <f t="shared" ca="1" si="157"/>
        <v>128256246335.41501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128256246335.41501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534401026.3975625</v>
      </c>
      <c r="L3046" s="455">
        <f t="shared" ca="1" si="157"/>
        <v>128790647361.81258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128790647361.81258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536627697.34088564</v>
      </c>
      <c r="L3047" s="455">
        <f t="shared" ca="1" si="157"/>
        <v>129327275059.15346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129327275059.15346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538863646.07980609</v>
      </c>
      <c r="L3048" s="455">
        <f t="shared" ca="1" si="157"/>
        <v>129866138705.23326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129866138705.23326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541108911.27180517</v>
      </c>
      <c r="L3049" s="455">
        <f t="shared" ca="1" si="157"/>
        <v>130407247616.50507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130407247616.50507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543363531.73543775</v>
      </c>
      <c r="L3050" s="455">
        <f t="shared" ca="1" si="157"/>
        <v>130950611148.24051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130950611148.24051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545627546.45100212</v>
      </c>
      <c r="L3051" s="455">
        <f t="shared" ca="1" si="157"/>
        <v>131496238694.69151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131496238694.69151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547900994.56121469</v>
      </c>
      <c r="L3052" s="455">
        <f t="shared" ca="1" si="157"/>
        <v>132044139689.25273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132044139689.25273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550183915.37188637</v>
      </c>
      <c r="L3053" s="455">
        <f t="shared" ca="1" si="157"/>
        <v>132594323604.62462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132594323604.62462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552476348.3526026</v>
      </c>
      <c r="L3054" s="455">
        <f t="shared" ca="1" si="157"/>
        <v>133146799952.97722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133146799952.97722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554778333.13740504</v>
      </c>
      <c r="L3055" s="455">
        <f t="shared" ca="1" si="157"/>
        <v>133701578286.11462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133701578286.11462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557089909.52547753</v>
      </c>
      <c r="L3056" s="455">
        <f t="shared" ca="1" si="157"/>
        <v>134258668195.64011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134258668195.64011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559411117.48183382</v>
      </c>
      <c r="L3057" s="455">
        <f t="shared" ca="1" si="157"/>
        <v>134818079313.12193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134818079313.12193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561741997.138008</v>
      </c>
      <c r="L3058" s="455">
        <f t="shared" ca="1" si="157"/>
        <v>135379821310.25993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135379821310.25993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564082588.79274976</v>
      </c>
      <c r="L3059" s="455">
        <f t="shared" ca="1" si="157"/>
        <v>135943903899.05269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135943903899.05269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566432932.91271949</v>
      </c>
      <c r="L3060" s="455">
        <f t="shared" ca="1" si="157"/>
        <v>136510336831.96541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136510336831.96541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568793070.1331892</v>
      </c>
      <c r="L3061" s="455">
        <f t="shared" ca="1" si="157"/>
        <v>137079129902.0986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137079129902.0986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571163041.25874412</v>
      </c>
      <c r="L3062" s="455">
        <f t="shared" ca="1" si="157"/>
        <v>137650292943.35736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137650292943.35736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573542887.26398897</v>
      </c>
      <c r="L3063" s="455">
        <f t="shared" ca="1" si="157"/>
        <v>138223835830.62134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138223835830.62134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575932649.29425561</v>
      </c>
      <c r="L3064" s="455">
        <f t="shared" ca="1" si="157"/>
        <v>138799768479.91559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138799768479.91559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578332368.66631496</v>
      </c>
      <c r="L3065" s="455">
        <f t="shared" ca="1" si="157"/>
        <v>139378100848.58191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139378100848.58191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580742086.86909127</v>
      </c>
      <c r="L3066" s="455">
        <f t="shared" ca="1" si="157"/>
        <v>139958842935.45099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139958842935.45099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583161845.5643791</v>
      </c>
      <c r="L3067" s="455">
        <f t="shared" ca="1" si="157"/>
        <v>140542004781.01538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140542004781.01538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585591686.58756411</v>
      </c>
      <c r="L3068" s="455">
        <f t="shared" ref="L3068:L3322" ca="1" si="162">I3068-J3068+K3068</f>
        <v>141127596467.60294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141127596467.60294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588031651.94834554</v>
      </c>
      <c r="L3069" s="455">
        <f t="shared" ca="1" si="162"/>
        <v>141715628119.55127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141715628119.55127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590481783.83146358</v>
      </c>
      <c r="L3070" s="455">
        <f t="shared" ca="1" si="162"/>
        <v>142306109903.38272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142306109903.38272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592942124.59742796</v>
      </c>
      <c r="L3071" s="455">
        <f t="shared" ca="1" si="162"/>
        <v>142899052027.98016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142899052027.98016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595412716.78325069</v>
      </c>
      <c r="L3072" s="455">
        <f t="shared" ca="1" si="162"/>
        <v>143494464744.76343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143494464744.76343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597893603.10318089</v>
      </c>
      <c r="L3073" s="455">
        <f t="shared" ca="1" si="162"/>
        <v>144092358347.86661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144092358347.86661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600384826.44944417</v>
      </c>
      <c r="L3074" s="455">
        <f t="shared" ca="1" si="162"/>
        <v>144692743174.31604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144692743174.31604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602886429.89298344</v>
      </c>
      <c r="L3075" s="455">
        <f t="shared" ca="1" si="162"/>
        <v>145295629604.20901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145295629604.20901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605398456.68420422</v>
      </c>
      <c r="L3076" s="455">
        <f t="shared" ca="1" si="162"/>
        <v>145901028060.89322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145901028060.89322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607920950.25372171</v>
      </c>
      <c r="L3077" s="455">
        <f t="shared" ca="1" si="162"/>
        <v>146508949011.14694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146508949011.14694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610453954.21311224</v>
      </c>
      <c r="L3078" s="455">
        <f t="shared" ca="1" si="162"/>
        <v>147119402965.36005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147119402965.36005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612997512.35566688</v>
      </c>
      <c r="L3079" s="455">
        <f t="shared" ca="1" si="162"/>
        <v>147732400477.7157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147732400477.7157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615551668.65714872</v>
      </c>
      <c r="L3080" s="455">
        <f t="shared" ca="1" si="162"/>
        <v>148347952146.37283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148347952146.37283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618116467.27655351</v>
      </c>
      <c r="L3081" s="455">
        <f t="shared" ca="1" si="162"/>
        <v>148966068613.64938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148966068613.64938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620691952.55687237</v>
      </c>
      <c r="L3082" s="455">
        <f t="shared" ca="1" si="162"/>
        <v>149586760566.20627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149586760566.20627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623278169.02585948</v>
      </c>
      <c r="L3083" s="455">
        <f t="shared" ca="1" si="162"/>
        <v>150210038735.23212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150210038735.23212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625875161.39680052</v>
      </c>
      <c r="L3084" s="455">
        <f t="shared" ca="1" si="162"/>
        <v>150835913896.62891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150835913896.62891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628482974.56928706</v>
      </c>
      <c r="L3085" s="455">
        <f t="shared" ca="1" si="162"/>
        <v>151464396871.19818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151464396871.19818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631101653.62999237</v>
      </c>
      <c r="L3086" s="455">
        <f t="shared" ca="1" si="162"/>
        <v>152095498524.82819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152095498524.82819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633731243.85345078</v>
      </c>
      <c r="L3087" s="455">
        <f t="shared" ca="1" si="162"/>
        <v>152729229768.68164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152729229768.68164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636371790.70284021</v>
      </c>
      <c r="L3088" s="455">
        <f t="shared" ca="1" si="162"/>
        <v>153365601559.38449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153365601559.38449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639023339.8307687</v>
      </c>
      <c r="L3089" s="455">
        <f t="shared" ca="1" si="162"/>
        <v>154004624899.21527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154004624899.21527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641685937.08006358</v>
      </c>
      <c r="L3090" s="455">
        <f t="shared" ca="1" si="162"/>
        <v>154646310836.29535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154646310836.29535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644359628.48456395</v>
      </c>
      <c r="L3091" s="455">
        <f t="shared" ca="1" si="162"/>
        <v>155290670464.77991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155290670464.77991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647044460.2699163</v>
      </c>
      <c r="L3092" s="455">
        <f t="shared" ca="1" si="162"/>
        <v>155937714925.04984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155937714925.04984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649740478.85437429</v>
      </c>
      <c r="L3093" s="455">
        <f t="shared" ca="1" si="162"/>
        <v>156587455403.90421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156587455403.90421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652447730.84960079</v>
      </c>
      <c r="L3094" s="455">
        <f t="shared" ca="1" si="162"/>
        <v>157239903134.75381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157239903134.75381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655166263.0614742</v>
      </c>
      <c r="L3095" s="455">
        <f t="shared" ca="1" si="162"/>
        <v>157895069397.81528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157895069397.81528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657896122.49089694</v>
      </c>
      <c r="L3096" s="455">
        <f t="shared" ca="1" si="162"/>
        <v>158552965520.30618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158552965520.30618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660637356.33460903</v>
      </c>
      <c r="L3097" s="455">
        <f t="shared" ca="1" si="162"/>
        <v>159213602876.64078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159213602876.64078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663390011.98600328</v>
      </c>
      <c r="L3098" s="455">
        <f t="shared" ca="1" si="162"/>
        <v>159876992888.62677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159876992888.62677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666154137.03594482</v>
      </c>
      <c r="L3099" s="455">
        <f t="shared" ca="1" si="162"/>
        <v>160543147025.66272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160543147025.66272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668929779.27359462</v>
      </c>
      <c r="L3100" s="455">
        <f t="shared" ca="1" si="162"/>
        <v>161212076804.93631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161212076804.93631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671716986.68723464</v>
      </c>
      <c r="L3101" s="455">
        <f t="shared" ca="1" si="162"/>
        <v>161883793791.62354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161883793791.62354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674515807.46509802</v>
      </c>
      <c r="L3102" s="455">
        <f t="shared" ca="1" si="162"/>
        <v>162558309599.08862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162558309599.08862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677326289.99620259</v>
      </c>
      <c r="L3103" s="455">
        <f t="shared" ca="1" si="162"/>
        <v>163235635889.08484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163235635889.08484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680148482.87118685</v>
      </c>
      <c r="L3104" s="455">
        <f t="shared" ca="1" si="162"/>
        <v>163915784371.95602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163915784371.95602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682982434.8831501</v>
      </c>
      <c r="L3105" s="455">
        <f t="shared" ca="1" si="162"/>
        <v>164598766806.83917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164598766806.83917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685828195.0284965</v>
      </c>
      <c r="L3106" s="455">
        <f t="shared" ca="1" si="162"/>
        <v>165284595001.86768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165284595001.86768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688685812.50778198</v>
      </c>
      <c r="L3107" s="455">
        <f t="shared" ca="1" si="162"/>
        <v>165973280814.37546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165973280814.37546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691555336.72656441</v>
      </c>
      <c r="L3108" s="455">
        <f t="shared" ca="1" si="162"/>
        <v>166664836151.10202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166664836151.10202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694436817.29625845</v>
      </c>
      <c r="L3109" s="455">
        <f t="shared" ca="1" si="162"/>
        <v>167359272968.39828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167359272968.39828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697330304.03499281</v>
      </c>
      <c r="L3110" s="455">
        <f t="shared" ca="1" si="162"/>
        <v>168056603272.43329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168056603272.43329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700235846.968472</v>
      </c>
      <c r="L3111" s="455">
        <f t="shared" ca="1" si="162"/>
        <v>168756839119.40176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168756839119.40176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703153496.33084071</v>
      </c>
      <c r="L3112" s="455">
        <f t="shared" ca="1" si="162"/>
        <v>169459992615.7326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169459992615.7326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706083302.56555247</v>
      </c>
      <c r="L3113" s="455">
        <f t="shared" ca="1" si="162"/>
        <v>170166075918.29816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170166075918.29816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709025316.32624233</v>
      </c>
      <c r="L3114" s="455">
        <f t="shared" ca="1" si="162"/>
        <v>170875101234.62439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170875101234.62439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711979588.47760165</v>
      </c>
      <c r="L3115" s="455">
        <f t="shared" ca="1" si="162"/>
        <v>171587080823.10199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171587080823.10199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714946170.09625828</v>
      </c>
      <c r="L3116" s="455">
        <f t="shared" ca="1" si="162"/>
        <v>172302026993.19824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172302026993.19824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717925112.4716593</v>
      </c>
      <c r="L3117" s="455">
        <f t="shared" ca="1" si="162"/>
        <v>173019952105.66989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173019952105.66989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720916467.10695791</v>
      </c>
      <c r="L3118" s="455">
        <f t="shared" ca="1" si="162"/>
        <v>173740868572.77686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173740868572.77686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723920285.71990359</v>
      </c>
      <c r="L3119" s="455">
        <f t="shared" ca="1" si="162"/>
        <v>174464788858.49677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174464788858.49677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726936620.24373651</v>
      </c>
      <c r="L3120" s="455">
        <f t="shared" ca="1" si="162"/>
        <v>175191725478.74051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175191725478.74051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729965522.82808542</v>
      </c>
      <c r="L3121" s="455">
        <f t="shared" ca="1" si="162"/>
        <v>175921691001.5686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175921691001.5686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733007045.83986914</v>
      </c>
      <c r="L3122" s="455">
        <f t="shared" ca="1" si="162"/>
        <v>176654698047.40848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176654698047.40848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736061241.86420202</v>
      </c>
      <c r="L3123" s="455">
        <f t="shared" ca="1" si="162"/>
        <v>177390759289.27267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177390759289.27267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739128163.70530283</v>
      </c>
      <c r="L3124" s="455">
        <f t="shared" ca="1" si="162"/>
        <v>178129887452.97797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178129887452.97797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742207864.38740814</v>
      </c>
      <c r="L3125" s="455">
        <f t="shared" ca="1" si="162"/>
        <v>178872095317.36539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178872095317.36539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745300397.15568912</v>
      </c>
      <c r="L3126" s="455">
        <f t="shared" ca="1" si="162"/>
        <v>179617395714.52109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179617395714.52109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748405815.47717118</v>
      </c>
      <c r="L3127" s="455">
        <f t="shared" ca="1" si="162"/>
        <v>180365801529.99826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180365801529.99826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751524173.04165936</v>
      </c>
      <c r="L3128" s="455">
        <f t="shared" ca="1" si="162"/>
        <v>181117325703.03992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181117325703.03992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754655523.76266634</v>
      </c>
      <c r="L3129" s="455">
        <f t="shared" ca="1" si="162"/>
        <v>181871981226.80258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181871981226.80258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757799921.77834404</v>
      </c>
      <c r="L3130" s="455">
        <f t="shared" ca="1" si="162"/>
        <v>182629781148.58093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182629781148.58093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760957421.45242059</v>
      </c>
      <c r="L3131" s="455">
        <f t="shared" ca="1" si="162"/>
        <v>183390738570.03336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183390738570.03336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764128077.375139</v>
      </c>
      <c r="L3132" s="455">
        <f t="shared" ca="1" si="162"/>
        <v>184154866647.40851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184154866647.40851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767311944.36420214</v>
      </c>
      <c r="L3133" s="455">
        <f t="shared" ca="1" si="162"/>
        <v>184922178591.77271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184922178591.77271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770509077.46571958</v>
      </c>
      <c r="L3134" s="455">
        <f t="shared" ca="1" si="162"/>
        <v>185692687669.23843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185692687669.23843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773719531.95516014</v>
      </c>
      <c r="L3135" s="455">
        <f t="shared" ca="1" si="162"/>
        <v>186466407201.1936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186466407201.1936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776943363.33830667</v>
      </c>
      <c r="L3136" s="455">
        <f t="shared" ca="1" si="162"/>
        <v>187243350564.53192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187243350564.53192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780180627.35221636</v>
      </c>
      <c r="L3137" s="455">
        <f t="shared" ca="1" si="162"/>
        <v>188023531191.88412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188023531191.88412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783431379.9661839</v>
      </c>
      <c r="L3138" s="455">
        <f t="shared" ca="1" si="162"/>
        <v>188806962571.85031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188806962571.85031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786695677.38270962</v>
      </c>
      <c r="L3139" s="455">
        <f t="shared" ca="1" si="162"/>
        <v>189593658249.23303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189593658249.23303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789973576.03847098</v>
      </c>
      <c r="L3140" s="455">
        <f t="shared" ca="1" si="162"/>
        <v>190383631825.27151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190383631825.27151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793265132.60529792</v>
      </c>
      <c r="L3141" s="455">
        <f t="shared" ca="1" si="162"/>
        <v>191176896957.8768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191176896957.8768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796570403.99115336</v>
      </c>
      <c r="L3142" s="455">
        <f t="shared" ca="1" si="162"/>
        <v>191973467361.86795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191973467361.86795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799889447.34111643</v>
      </c>
      <c r="L3143" s="455">
        <f t="shared" ca="1" si="162"/>
        <v>192773356809.20908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192773356809.20908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803222320.03837109</v>
      </c>
      <c r="L3144" s="455">
        <f t="shared" ca="1" si="162"/>
        <v>193576579129.24744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193576579129.24744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806569079.70519769</v>
      </c>
      <c r="L3145" s="455">
        <f t="shared" ca="1" si="162"/>
        <v>194383148208.95264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194383148208.95264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809929784.20396936</v>
      </c>
      <c r="L3146" s="455">
        <f t="shared" ca="1" si="162"/>
        <v>195193077993.15662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195193077993.15662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813304491.6381526</v>
      </c>
      <c r="L3147" s="455">
        <f t="shared" ca="1" si="162"/>
        <v>196006382484.79477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196006382484.79477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816693260.35331154</v>
      </c>
      <c r="L3148" s="455">
        <f t="shared" ca="1" si="162"/>
        <v>196823075745.14807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196823075745.14807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820096148.93811691</v>
      </c>
      <c r="L3149" s="455">
        <f t="shared" ca="1" si="162"/>
        <v>197643171894.08618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197643171894.08618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823513216.22535908</v>
      </c>
      <c r="L3150" s="455">
        <f t="shared" ca="1" si="162"/>
        <v>198466685110.31155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198466685110.31155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826944521.29296482</v>
      </c>
      <c r="L3151" s="455">
        <f t="shared" ca="1" si="162"/>
        <v>199293629631.60452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199293629631.60452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830390123.46501887</v>
      </c>
      <c r="L3152" s="455">
        <f t="shared" ca="1" si="162"/>
        <v>200124019755.06955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200124019755.06955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833850082.3127898</v>
      </c>
      <c r="L3153" s="455">
        <f t="shared" ca="1" si="162"/>
        <v>200957869837.38232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200957869837.38232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837324457.65575969</v>
      </c>
      <c r="L3154" s="455">
        <f t="shared" ca="1" si="162"/>
        <v>201795194295.03809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201795194295.03809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840813309.56265867</v>
      </c>
      <c r="L3155" s="455">
        <f t="shared" ca="1" si="162"/>
        <v>202636007604.60074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202636007604.60074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844316698.35250306</v>
      </c>
      <c r="L3156" s="455">
        <f t="shared" ca="1" si="162"/>
        <v>203480324302.95325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203480324302.95325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847834684.59563851</v>
      </c>
      <c r="L3157" s="455">
        <f t="shared" ca="1" si="162"/>
        <v>204328158987.54889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204328158987.54889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851367329.11478698</v>
      </c>
      <c r="L3158" s="455">
        <f t="shared" ca="1" si="162"/>
        <v>205179526316.66367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205179526316.66367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854914692.98609865</v>
      </c>
      <c r="L3159" s="455">
        <f t="shared" ca="1" si="162"/>
        <v>206034441009.64975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206034441009.64975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858476837.54020727</v>
      </c>
      <c r="L3160" s="455">
        <f t="shared" ca="1" si="162"/>
        <v>206892917847.18997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206892917847.18997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862053824.3632915</v>
      </c>
      <c r="L3161" s="455">
        <f t="shared" ca="1" si="162"/>
        <v>207754971671.55325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207754971671.55325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865645715.2981385</v>
      </c>
      <c r="L3162" s="455">
        <f t="shared" ca="1" si="162"/>
        <v>208620617386.85138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208620617386.85138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869252572.44521403</v>
      </c>
      <c r="L3163" s="455">
        <f t="shared" ca="1" si="162"/>
        <v>209489869959.2966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209489869959.2966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872874458.16373587</v>
      </c>
      <c r="L3164" s="455">
        <f t="shared" ca="1" si="162"/>
        <v>210362744417.46033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210362744417.46033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876511435.0727514</v>
      </c>
      <c r="L3165" s="455">
        <f t="shared" ca="1" si="162"/>
        <v>211239255852.53308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211239255852.53308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880163566.05222118</v>
      </c>
      <c r="L3166" s="455">
        <f t="shared" ca="1" si="162"/>
        <v>212119419418.5853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212119419418.5853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883830914.24410534</v>
      </c>
      <c r="L3167" s="455">
        <f t="shared" ca="1" si="162"/>
        <v>213003250332.82941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213003250332.82941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887513543.05345583</v>
      </c>
      <c r="L3168" s="455">
        <f t="shared" ca="1" si="162"/>
        <v>213890763875.88287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213890763875.88287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891211516.14951193</v>
      </c>
      <c r="L3169" s="455">
        <f t="shared" ca="1" si="162"/>
        <v>214781975392.03238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214781975392.03238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894924897.46680164</v>
      </c>
      <c r="L3170" s="455">
        <f t="shared" ca="1" si="162"/>
        <v>215676900289.49918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215676900289.49918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898653751.2062465</v>
      </c>
      <c r="L3171" s="455">
        <f t="shared" ca="1" si="162"/>
        <v>216575554040.70541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216575554040.70541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902398141.8362726</v>
      </c>
      <c r="L3172" s="455">
        <f t="shared" ca="1" si="162"/>
        <v>217477952182.54169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217477952182.54169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906158134.09392369</v>
      </c>
      <c r="L3173" s="455">
        <f t="shared" ca="1" si="162"/>
        <v>218384110316.63562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218384110316.63562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909933792.9859817</v>
      </c>
      <c r="L3174" s="455">
        <f t="shared" ca="1" si="162"/>
        <v>219294044109.62161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219294044109.62161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913725183.79009008</v>
      </c>
      <c r="L3175" s="455">
        <f t="shared" ca="1" si="162"/>
        <v>220207769293.41171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220207769293.41171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917532372.0558821</v>
      </c>
      <c r="L3176" s="455">
        <f t="shared" ca="1" si="162"/>
        <v>221125301665.46759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221125301665.46759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921355423.60611498</v>
      </c>
      <c r="L3177" s="455">
        <f t="shared" ca="1" si="162"/>
        <v>222046657089.0737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222046657089.0737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925194404.53780711</v>
      </c>
      <c r="L3178" s="455">
        <f t="shared" ca="1" si="162"/>
        <v>222971851493.61151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222971851493.61151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929049381.22338116</v>
      </c>
      <c r="L3179" s="455">
        <f t="shared" ca="1" si="162"/>
        <v>223900900874.8349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223900900874.8349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932920420.31181216</v>
      </c>
      <c r="L3180" s="455">
        <f t="shared" ca="1" si="162"/>
        <v>224833821295.1467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224833821295.1467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936807588.72977805</v>
      </c>
      <c r="L3181" s="455">
        <f t="shared" ca="1" si="162"/>
        <v>225770628883.87646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225770628883.87646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940710953.68281853</v>
      </c>
      <c r="L3182" s="455">
        <f t="shared" ca="1" si="162"/>
        <v>226711339837.5593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226711339837.5593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944630582.656497</v>
      </c>
      <c r="L3183" s="455">
        <f t="shared" ca="1" si="162"/>
        <v>227655970420.21579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227655970420.21579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948566543.41756582</v>
      </c>
      <c r="L3184" s="455">
        <f t="shared" ca="1" si="162"/>
        <v>228604536963.63336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228604536963.63336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952518904.01513898</v>
      </c>
      <c r="L3185" s="455">
        <f t="shared" ca="1" si="162"/>
        <v>229557055867.6485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229557055867.6485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956487732.7818687</v>
      </c>
      <c r="L3186" s="455">
        <f t="shared" ca="1" si="162"/>
        <v>230513543600.43036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230513543600.43036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960473098.3351264</v>
      </c>
      <c r="L3187" s="455">
        <f t="shared" ca="1" si="162"/>
        <v>231474016698.76547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231474016698.76547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964475069.57818937</v>
      </c>
      <c r="L3188" s="455">
        <f t="shared" ca="1" si="162"/>
        <v>232438491768.34366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232438491768.34366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968493715.70143187</v>
      </c>
      <c r="L3189" s="455">
        <f t="shared" ca="1" si="162"/>
        <v>233406985484.0451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233406985484.0451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972529106.18352127</v>
      </c>
      <c r="L3190" s="455">
        <f t="shared" ca="1" si="162"/>
        <v>234379514590.22864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234379514590.22864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976581310.79261923</v>
      </c>
      <c r="L3191" s="455">
        <f t="shared" ca="1" si="162"/>
        <v>235356095901.02127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235356095901.02127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980650399.58758843</v>
      </c>
      <c r="L3192" s="455">
        <f t="shared" ca="1" si="162"/>
        <v>236336746300.60886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236336746300.60886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984736442.9192034</v>
      </c>
      <c r="L3193" s="455">
        <f t="shared" ca="1" si="162"/>
        <v>237321482743.52805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237321482743.52805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988839511.4313668</v>
      </c>
      <c r="L3194" s="455">
        <f t="shared" ca="1" si="162"/>
        <v>238310322254.95941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238310322254.95941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992959676.06233084</v>
      </c>
      <c r="L3195" s="455">
        <f t="shared" ca="1" si="162"/>
        <v>239303281931.02173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239303281931.02173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997097008.04592383</v>
      </c>
      <c r="L3196" s="455">
        <f t="shared" ca="1" si="162"/>
        <v>240300378939.06766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240300378939.06766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1001251578.9127818</v>
      </c>
      <c r="L3197" s="455">
        <f t="shared" ca="1" si="162"/>
        <v>241301630517.98044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241301630517.98044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1005423460.4915851</v>
      </c>
      <c r="L3198" s="455">
        <f t="shared" ca="1" si="162"/>
        <v>242307053978.47202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242307053978.47202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1009612724.9103001</v>
      </c>
      <c r="L3199" s="455">
        <f t="shared" ca="1" si="162"/>
        <v>243316666703.38232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243316666703.38232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1013819444.5974263</v>
      </c>
      <c r="L3200" s="455">
        <f t="shared" ca="1" si="162"/>
        <v>244330486147.97974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244330486147.97974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1018043692.283249</v>
      </c>
      <c r="L3201" s="455">
        <f t="shared" ca="1" si="162"/>
        <v>245348529840.263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245348529840.263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1022285541.0010958</v>
      </c>
      <c r="L3202" s="455">
        <f t="shared" ca="1" si="162"/>
        <v>246370815381.2641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246370815381.2641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1026545064.0886004</v>
      </c>
      <c r="L3203" s="455">
        <f t="shared" ca="1" si="162"/>
        <v>247397360445.35269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247397360445.35269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1030822335.1889695</v>
      </c>
      <c r="L3204" s="455">
        <f t="shared" ca="1" si="162"/>
        <v>248428182780.54166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248428182780.54166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1035117428.2522568</v>
      </c>
      <c r="L3205" s="455">
        <f t="shared" ca="1" si="162"/>
        <v>249463300208.79391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249463300208.79391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1039430417.5366412</v>
      </c>
      <c r="L3206" s="455">
        <f t="shared" ca="1" si="162"/>
        <v>250502730626.33057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250502730626.33057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1043761377.6097108</v>
      </c>
      <c r="L3207" s="455">
        <f t="shared" ca="1" si="162"/>
        <v>251546492003.94028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251546492003.94028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1048110383.3497511</v>
      </c>
      <c r="L3208" s="455">
        <f t="shared" ca="1" si="162"/>
        <v>252594602387.29004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252594602387.29004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1052477509.9470416</v>
      </c>
      <c r="L3209" s="455">
        <f t="shared" ca="1" si="162"/>
        <v>253647079897.23709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253647079897.23709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1056862832.9051546</v>
      </c>
      <c r="L3210" s="455">
        <f t="shared" ca="1" si="162"/>
        <v>254703942730.14224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254703942730.14224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1061266428.0422593</v>
      </c>
      <c r="L3211" s="455">
        <f t="shared" ca="1" si="162"/>
        <v>255765209158.18451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255765209158.18451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1065688371.4924355</v>
      </c>
      <c r="L3212" s="455">
        <f t="shared" ca="1" si="162"/>
        <v>256830897529.67694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256830897529.67694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1070128739.7069874</v>
      </c>
      <c r="L3213" s="455">
        <f t="shared" ca="1" si="162"/>
        <v>257901026269.38394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257901026269.38394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1074587609.4557664</v>
      </c>
      <c r="L3214" s="455">
        <f t="shared" ca="1" si="162"/>
        <v>258975613878.83972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258975613878.83972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1079065057.8284988</v>
      </c>
      <c r="L3215" s="455">
        <f t="shared" ca="1" si="162"/>
        <v>260054678936.66821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260054678936.66821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1083561162.2361176</v>
      </c>
      <c r="L3216" s="455">
        <f t="shared" ca="1" si="162"/>
        <v>261138240098.90433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261138240098.90433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1088076000.4121015</v>
      </c>
      <c r="L3217" s="455">
        <f t="shared" ca="1" si="162"/>
        <v>262226316099.31644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262226316099.31644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1092609650.4138184</v>
      </c>
      <c r="L3218" s="455">
        <f t="shared" ca="1" si="162"/>
        <v>263318925749.73026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263318925749.73026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1097162190.6238759</v>
      </c>
      <c r="L3219" s="455">
        <f t="shared" ca="1" si="162"/>
        <v>264416087940.35413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264416087940.35413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1101733699.7514756</v>
      </c>
      <c r="L3220" s="455">
        <f t="shared" ca="1" si="162"/>
        <v>265517821640.10559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265517821640.10559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1106324256.8337734</v>
      </c>
      <c r="L3221" s="455">
        <f t="shared" ca="1" si="162"/>
        <v>266624145896.93936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266624145896.93936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1110933941.2372472</v>
      </c>
      <c r="L3222" s="455">
        <f t="shared" ca="1" si="162"/>
        <v>267735079838.17661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267735079838.17661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1115562832.6590691</v>
      </c>
      <c r="L3223" s="455">
        <f t="shared" ca="1" si="162"/>
        <v>268850642670.83566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268850642670.83566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1120211011.1284819</v>
      </c>
      <c r="L3224" s="455">
        <f t="shared" ca="1" si="162"/>
        <v>269970853681.96414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269970853681.96414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1124878557.008184</v>
      </c>
      <c r="L3225" s="455">
        <f t="shared" ca="1" si="162"/>
        <v>271095732238.97232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271095732238.97232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1129565550.995718</v>
      </c>
      <c r="L3226" s="455">
        <f t="shared" ca="1" si="162"/>
        <v>272225297789.96805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272225297789.96805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1134272074.124867</v>
      </c>
      <c r="L3227" s="455">
        <f t="shared" ca="1" si="162"/>
        <v>273359569864.09293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273359569864.09293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1138998207.7670538</v>
      </c>
      <c r="L3228" s="455">
        <f t="shared" ca="1" si="162"/>
        <v>274498568071.85999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274498568071.85999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1143744033.63275</v>
      </c>
      <c r="L3229" s="455">
        <f t="shared" ca="1" si="162"/>
        <v>275642312105.49274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275642312105.49274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1148509633.7728863</v>
      </c>
      <c r="L3230" s="455">
        <f t="shared" ca="1" si="162"/>
        <v>276790821739.26563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276790821739.26563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1153295090.5802734</v>
      </c>
      <c r="L3231" s="455">
        <f t="shared" ca="1" si="162"/>
        <v>277944116829.84589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277944116829.84589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1158100486.7910244</v>
      </c>
      <c r="L3232" s="455">
        <f t="shared" ca="1" si="162"/>
        <v>279102217316.6369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279102217316.6369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1162925905.4859872</v>
      </c>
      <c r="L3233" s="455">
        <f t="shared" ca="1" si="162"/>
        <v>280265143222.12286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280265143222.12286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1167771430.0921786</v>
      </c>
      <c r="L3234" s="455">
        <f t="shared" ca="1" si="162"/>
        <v>281432914652.21503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281432914652.21503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1172637144.3842292</v>
      </c>
      <c r="L3235" s="455">
        <f t="shared" ca="1" si="162"/>
        <v>282605551796.59924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282605551796.59924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1177523132.4858301</v>
      </c>
      <c r="L3236" s="455">
        <f t="shared" ca="1" si="162"/>
        <v>283783074929.08508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283783074929.08508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1182429478.8711879</v>
      </c>
      <c r="L3237" s="455">
        <f t="shared" ca="1" si="162"/>
        <v>284965504407.9563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284965504407.9563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1187356268.3664846</v>
      </c>
      <c r="L3238" s="455">
        <f t="shared" ca="1" si="162"/>
        <v>286152860676.32275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286152860676.32275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1192303586.1513448</v>
      </c>
      <c r="L3239" s="455">
        <f t="shared" ca="1" si="162"/>
        <v>287345164262.47412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287345164262.47412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1197271517.7603087</v>
      </c>
      <c r="L3240" s="455">
        <f t="shared" ca="1" si="162"/>
        <v>288542435780.23444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288542435780.23444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1202260149.0843101</v>
      </c>
      <c r="L3241" s="455">
        <f t="shared" ca="1" si="162"/>
        <v>289744695929.31873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289744695929.31873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1207269566.3721614</v>
      </c>
      <c r="L3242" s="455">
        <f t="shared" ca="1" si="162"/>
        <v>290951965495.69086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290951965495.69086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1212299856.2320452</v>
      </c>
      <c r="L3243" s="455">
        <f t="shared" ca="1" si="162"/>
        <v>292164265351.92291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292164265351.92291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1217351105.6330121</v>
      </c>
      <c r="L3244" s="455">
        <f t="shared" ca="1" si="162"/>
        <v>293381616457.55591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293381616457.55591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1222423401.9064829</v>
      </c>
      <c r="L3245" s="455">
        <f t="shared" ca="1" si="162"/>
        <v>294604039859.4624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294604039859.4624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1227516832.7477601</v>
      </c>
      <c r="L3246" s="455">
        <f t="shared" ca="1" si="162"/>
        <v>295831556692.21014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295831556692.21014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1232631486.2175422</v>
      </c>
      <c r="L3247" s="455">
        <f t="shared" ca="1" si="162"/>
        <v>297064188178.42767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297064188178.42767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1237767450.7434487</v>
      </c>
      <c r="L3248" s="455">
        <f t="shared" ca="1" si="162"/>
        <v>298301955629.17114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298301955629.17114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1242924815.1215465</v>
      </c>
      <c r="L3249" s="455">
        <f t="shared" ca="1" si="162"/>
        <v>299544880444.29266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299544880444.29266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1248103668.5178862</v>
      </c>
      <c r="L3250" s="455">
        <f t="shared" ca="1" si="162"/>
        <v>300792984112.81055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300792984112.81055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1253304100.4700439</v>
      </c>
      <c r="L3251" s="455">
        <f t="shared" ca="1" si="162"/>
        <v>302046288213.28058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302046288213.28058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1258526200.888669</v>
      </c>
      <c r="L3252" s="455">
        <f t="shared" ca="1" si="162"/>
        <v>303304814414.16925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303304814414.16925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1263770060.0590386</v>
      </c>
      <c r="L3253" s="455">
        <f t="shared" ca="1" si="162"/>
        <v>304568584474.22827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304568584474.22827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1269035768.6426177</v>
      </c>
      <c r="L3254" s="455">
        <f t="shared" ca="1" si="162"/>
        <v>305837620242.87091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305837620242.87091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1274323417.6786287</v>
      </c>
      <c r="L3255" s="455">
        <f t="shared" ca="1" si="162"/>
        <v>307111943660.54956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307111943660.54956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1279633098.5856233</v>
      </c>
      <c r="L3256" s="455">
        <f t="shared" ca="1" si="162"/>
        <v>308391576759.13519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308391576759.13519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1284964903.1630633</v>
      </c>
      <c r="L3257" s="455">
        <f t="shared" ca="1" si="162"/>
        <v>309676541662.29828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309676541662.29828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1290318923.5929096</v>
      </c>
      <c r="L3258" s="455">
        <f t="shared" ca="1" si="162"/>
        <v>310966860585.89117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310966860585.89117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1295695252.4412131</v>
      </c>
      <c r="L3259" s="455">
        <f t="shared" ca="1" si="162"/>
        <v>312262555838.3324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312262555838.3324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1301093982.6597183</v>
      </c>
      <c r="L3260" s="455">
        <f t="shared" ca="1" si="162"/>
        <v>313563649820.99213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313563649820.99213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1306515207.5874672</v>
      </c>
      <c r="L3261" s="455">
        <f t="shared" ca="1" si="162"/>
        <v>314870165028.57959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314870165028.57959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1311959020.952415</v>
      </c>
      <c r="L3262" s="455">
        <f t="shared" ca="1" si="162"/>
        <v>316182124049.53198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316182124049.53198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1317425516.87305</v>
      </c>
      <c r="L3263" s="455">
        <f t="shared" ca="1" si="162"/>
        <v>317499549566.40503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317499549566.40503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1322914789.8600209</v>
      </c>
      <c r="L3264" s="455">
        <f t="shared" ca="1" si="162"/>
        <v>318822464356.26508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318822464356.26508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1328426934.8177712</v>
      </c>
      <c r="L3265" s="455">
        <f t="shared" ca="1" si="162"/>
        <v>320150891291.08282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320150891291.08282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1333962047.0461783</v>
      </c>
      <c r="L3266" s="455">
        <f t="shared" ca="1" si="162"/>
        <v>321484853338.12903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321484853338.12903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1339520222.2422042</v>
      </c>
      <c r="L3267" s="455">
        <f t="shared" ca="1" si="162"/>
        <v>322824373560.37122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322824373560.37122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1345101556.5015466</v>
      </c>
      <c r="L3268" s="455">
        <f t="shared" ca="1" si="162"/>
        <v>324169475116.87274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324169475116.87274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1350706146.320303</v>
      </c>
      <c r="L3269" s="455">
        <f t="shared" ca="1" si="162"/>
        <v>325520181263.19305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325520181263.19305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1356334088.5966377</v>
      </c>
      <c r="L3270" s="455">
        <f t="shared" ca="1" si="162"/>
        <v>326876515351.78967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326876515351.78967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1361985480.632457</v>
      </c>
      <c r="L3271" s="455">
        <f t="shared" ca="1" si="162"/>
        <v>328238500832.42212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328238500832.42212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1367660420.1350923</v>
      </c>
      <c r="L3272" s="455">
        <f t="shared" ca="1" si="162"/>
        <v>329606161252.55719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329606161252.55719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1373359005.2189882</v>
      </c>
      <c r="L3273" s="455">
        <f t="shared" ca="1" si="162"/>
        <v>330979520257.77618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330979520257.77618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1379081334.4074008</v>
      </c>
      <c r="L3274" s="455">
        <f t="shared" ca="1" si="162"/>
        <v>332358601592.18359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332358601592.18359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1384827506.6340983</v>
      </c>
      <c r="L3275" s="455">
        <f t="shared" ca="1" si="162"/>
        <v>333743429098.81769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333743429098.81769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1390597621.2450738</v>
      </c>
      <c r="L3276" s="455">
        <f t="shared" ca="1" si="162"/>
        <v>335134026720.06274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335134026720.06274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1396391778.0002613</v>
      </c>
      <c r="L3277" s="455">
        <f t="shared" ca="1" si="162"/>
        <v>336530418498.06299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336530418498.06299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1402210077.0752625</v>
      </c>
      <c r="L3278" s="455">
        <f t="shared" ca="1" si="162"/>
        <v>337932628575.13824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337932628575.13824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1408052619.063076</v>
      </c>
      <c r="L3279" s="455">
        <f t="shared" ca="1" si="162"/>
        <v>339340681194.20129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339340681194.20129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1413919504.9758387</v>
      </c>
      <c r="L3280" s="455">
        <f t="shared" ca="1" si="162"/>
        <v>340754600699.17712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340754600699.17712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1419810836.2465713</v>
      </c>
      <c r="L3281" s="455">
        <f t="shared" ca="1" si="162"/>
        <v>342174411535.42371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342174411535.42371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1425726714.730932</v>
      </c>
      <c r="L3282" s="455">
        <f t="shared" ca="1" si="162"/>
        <v>343600138250.15466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343600138250.15466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1431667242.7089777</v>
      </c>
      <c r="L3283" s="455">
        <f t="shared" ca="1" si="162"/>
        <v>345031805492.86365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345031805492.86365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1437632522.8869319</v>
      </c>
      <c r="L3284" s="455">
        <f t="shared" ca="1" si="162"/>
        <v>346469438015.75055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346469438015.75055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1443622658.3989606</v>
      </c>
      <c r="L3285" s="455">
        <f t="shared" ca="1" si="162"/>
        <v>347913060674.14954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347913060674.14954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1449637752.8089564</v>
      </c>
      <c r="L3286" s="455">
        <f t="shared" ca="1" si="162"/>
        <v>349362698426.9585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349362698426.9585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1455677910.1123271</v>
      </c>
      <c r="L3287" s="455">
        <f t="shared" ca="1" si="162"/>
        <v>350818376337.0708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350818376337.0708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1461743234.7377949</v>
      </c>
      <c r="L3288" s="455">
        <f t="shared" ca="1" si="162"/>
        <v>352280119571.80859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352280119571.80859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1467833831.5492024</v>
      </c>
      <c r="L3289" s="455">
        <f t="shared" ca="1" si="162"/>
        <v>353747953403.35779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353747953403.35779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1473949805.8473241</v>
      </c>
      <c r="L3290" s="455">
        <f t="shared" ca="1" si="162"/>
        <v>355221903209.20514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355221903209.20514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1480091263.3716881</v>
      </c>
      <c r="L3291" s="455">
        <f t="shared" ca="1" si="162"/>
        <v>356701994472.57684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356701994472.57684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1486258310.3024035</v>
      </c>
      <c r="L3292" s="455">
        <f t="shared" ca="1" si="162"/>
        <v>358188252782.87927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358188252782.87927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1492451053.261997</v>
      </c>
      <c r="L3293" s="455">
        <f t="shared" ca="1" si="162"/>
        <v>359680703836.1413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359680703836.1413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1498669599.3172555</v>
      </c>
      <c r="L3294" s="455">
        <f t="shared" ca="1" si="162"/>
        <v>361179373435.45856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361179373435.45856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1504914055.9810772</v>
      </c>
      <c r="L3295" s="455">
        <f t="shared" ca="1" si="162"/>
        <v>362684287491.43964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362684287491.43964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1511184531.2143319</v>
      </c>
      <c r="L3296" s="455">
        <f t="shared" ca="1" si="162"/>
        <v>364195472022.65399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364195472022.65399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1517481133.4277248</v>
      </c>
      <c r="L3297" s="455">
        <f t="shared" ca="1" si="162"/>
        <v>365712953156.08173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365712953156.08173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1523803971.4836738</v>
      </c>
      <c r="L3298" s="455">
        <f t="shared" ca="1" si="162"/>
        <v>367236757127.56543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367236757127.56543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1530153154.6981893</v>
      </c>
      <c r="L3299" s="455">
        <f t="shared" ca="1" si="162"/>
        <v>368766910282.26361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368766910282.26361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1536528792.8427651</v>
      </c>
      <c r="L3300" s="455">
        <f t="shared" ca="1" si="162"/>
        <v>370303439075.10638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370303439075.10638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1542930996.1462765</v>
      </c>
      <c r="L3301" s="455">
        <f t="shared" ca="1" si="162"/>
        <v>371846370071.25269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371846370071.25269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1549359875.2968862</v>
      </c>
      <c r="L3302" s="455">
        <f t="shared" ca="1" si="162"/>
        <v>373395729946.54956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373395729946.54956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1555815541.4439564</v>
      </c>
      <c r="L3303" s="455">
        <f t="shared" ca="1" si="162"/>
        <v>374951545487.99353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374951545487.99353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1562298106.1999731</v>
      </c>
      <c r="L3304" s="455">
        <f t="shared" ca="1" si="162"/>
        <v>376513843594.19348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376513843594.19348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1568807681.6424727</v>
      </c>
      <c r="L3305" s="455">
        <f t="shared" ca="1" si="162"/>
        <v>378082651275.83594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378082651275.83594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1575344380.3159831</v>
      </c>
      <c r="L3306" s="455">
        <f t="shared" ca="1" si="162"/>
        <v>379657995656.15192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379657995656.15192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1581908315.2339664</v>
      </c>
      <c r="L3307" s="455">
        <f t="shared" ca="1" si="162"/>
        <v>381239903971.38586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381239903971.38586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1588499599.8807745</v>
      </c>
      <c r="L3308" s="455">
        <f t="shared" ca="1" si="162"/>
        <v>382828403571.26666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382828403571.26666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1595118348.2136111</v>
      </c>
      <c r="L3309" s="455">
        <f t="shared" ca="1" si="162"/>
        <v>384423521919.48029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384423521919.48029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1601764674.6645012</v>
      </c>
      <c r="L3310" s="455">
        <f t="shared" ca="1" si="162"/>
        <v>386025286594.14478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386025286594.14478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1608438694.1422698</v>
      </c>
      <c r="L3311" s="455">
        <f t="shared" ca="1" si="162"/>
        <v>387633725288.28705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387633725288.28705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1615140522.0345294</v>
      </c>
      <c r="L3312" s="455">
        <f t="shared" ca="1" si="162"/>
        <v>389248865810.32159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389248865810.32159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1621870274.2096734</v>
      </c>
      <c r="L3313" s="455">
        <f t="shared" ca="1" si="162"/>
        <v>390870736084.53125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390870736084.53125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1628628067.0188801</v>
      </c>
      <c r="L3314" s="455">
        <f t="shared" ca="1" si="162"/>
        <v>392499364151.55011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392499364151.55011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1635414017.2981255</v>
      </c>
      <c r="L3315" s="455">
        <f t="shared" ca="1" si="162"/>
        <v>394134778168.84821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394134778168.84821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1642228242.3702009</v>
      </c>
      <c r="L3316" s="455">
        <f t="shared" ca="1" si="162"/>
        <v>395777006411.21838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395777006411.21838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1649070860.0467432</v>
      </c>
      <c r="L3317" s="455">
        <f t="shared" ca="1" si="162"/>
        <v>397426077271.26514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397426077271.26514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1655941988.6302714</v>
      </c>
      <c r="L3318" s="455">
        <f t="shared" ca="1" si="162"/>
        <v>399082019259.89539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399082019259.89539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1662841746.9162307</v>
      </c>
      <c r="L3319" s="455">
        <f t="shared" ca="1" si="162"/>
        <v>400744861006.81165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400744861006.81165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1669770254.1950486</v>
      </c>
      <c r="L3320" s="455">
        <f t="shared" ca="1" si="162"/>
        <v>402414631261.00671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402414631261.00671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1676727630.2541947</v>
      </c>
      <c r="L3321" s="455">
        <f t="shared" ca="1" si="162"/>
        <v>404091358891.26093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404091358891.26093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1683713995.3802538</v>
      </c>
      <c r="L3322" s="455">
        <f t="shared" ca="1" si="162"/>
        <v>405775072886.64117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405775072886.64117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1690729470.3610048</v>
      </c>
      <c r="L3323" s="455">
        <f t="shared" ref="L3323:L3577" ca="1" si="167">I3323-J3323+K3323</f>
        <v>407465802357.0022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407465802357.0022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1697774176.4875093</v>
      </c>
      <c r="L3324" s="455">
        <f t="shared" ca="1" si="167"/>
        <v>409163576533.48969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409163576533.48969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1704848235.5562069</v>
      </c>
      <c r="L3325" s="455">
        <f t="shared" ca="1" si="167"/>
        <v>410868424769.0459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410868424769.0459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1711951769.8710246</v>
      </c>
      <c r="L3326" s="455">
        <f t="shared" ca="1" si="167"/>
        <v>412580376538.91693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412580376538.91693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1719084902.2454872</v>
      </c>
      <c r="L3327" s="455">
        <f t="shared" ca="1" si="167"/>
        <v>414299461441.16241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414299461441.16241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1726247756.0048435</v>
      </c>
      <c r="L3328" s="455">
        <f t="shared" ca="1" si="167"/>
        <v>416025709197.16724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416025709197.16724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1733440454.9881968</v>
      </c>
      <c r="L3329" s="455">
        <f t="shared" ca="1" si="167"/>
        <v>417759149652.15546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417759149652.15546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1740663123.5506477</v>
      </c>
      <c r="L3330" s="455">
        <f t="shared" ca="1" si="167"/>
        <v>419499812775.70612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419499812775.70612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1747915886.5654421</v>
      </c>
      <c r="L3331" s="455">
        <f t="shared" ca="1" si="167"/>
        <v>421247728662.27155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421247728662.27155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1755198869.4261315</v>
      </c>
      <c r="L3332" s="455">
        <f t="shared" ca="1" si="167"/>
        <v>423002927531.69769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423002927531.69769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1762512198.0487404</v>
      </c>
      <c r="L3333" s="455">
        <f t="shared" ca="1" si="167"/>
        <v>424765439729.74646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424765439729.74646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1769855998.8739436</v>
      </c>
      <c r="L3334" s="455">
        <f t="shared" ca="1" si="167"/>
        <v>426535295728.62042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426535295728.62042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1777230398.8692517</v>
      </c>
      <c r="L3335" s="455">
        <f t="shared" ca="1" si="167"/>
        <v>428312526127.48969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428312526127.48969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1784635525.5312068</v>
      </c>
      <c r="L3336" s="455">
        <f t="shared" ca="1" si="167"/>
        <v>430097161653.02087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430097161653.02087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1792071506.8875868</v>
      </c>
      <c r="L3337" s="455">
        <f t="shared" ca="1" si="167"/>
        <v>431889233159.90845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431889233159.90845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1799538471.4996188</v>
      </c>
      <c r="L3338" s="455">
        <f t="shared" ca="1" si="167"/>
        <v>433688771631.40808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433688771631.40808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1807036548.4642003</v>
      </c>
      <c r="L3339" s="455">
        <f t="shared" ca="1" si="167"/>
        <v>435495808179.87225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435495808179.87225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1814565867.4161344</v>
      </c>
      <c r="L3340" s="455">
        <f t="shared" ca="1" si="167"/>
        <v>437310374047.28839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437310374047.28839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1822126558.5303681</v>
      </c>
      <c r="L3341" s="455">
        <f t="shared" ca="1" si="167"/>
        <v>439132500605.81879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439132500605.81879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1829718752.524245</v>
      </c>
      <c r="L3342" s="455">
        <f t="shared" ca="1" si="167"/>
        <v>440962219358.34302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440962219358.34302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1837342580.6597626</v>
      </c>
      <c r="L3343" s="455">
        <f t="shared" ca="1" si="167"/>
        <v>442799561939.00281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442799561939.00281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1844998174.7458451</v>
      </c>
      <c r="L3344" s="455">
        <f t="shared" ca="1" si="167"/>
        <v>444644560113.74866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444644560113.74866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1852685667.1406195</v>
      </c>
      <c r="L3345" s="455">
        <f t="shared" ca="1" si="167"/>
        <v>446497245780.88928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446497245780.88928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1860405190.753705</v>
      </c>
      <c r="L3346" s="455">
        <f t="shared" ca="1" si="167"/>
        <v>448357650971.64301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448357650971.64301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1868156879.0485125</v>
      </c>
      <c r="L3347" s="455">
        <f t="shared" ca="1" si="167"/>
        <v>450225807850.69153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450225807850.69153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1875940866.044548</v>
      </c>
      <c r="L3348" s="455">
        <f t="shared" ca="1" si="167"/>
        <v>452101748716.73608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452101748716.73608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1883757286.3197334</v>
      </c>
      <c r="L3349" s="455">
        <f t="shared" ca="1" si="167"/>
        <v>453985506003.05585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453985506003.05585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1891606275.0127325</v>
      </c>
      <c r="L3350" s="455">
        <f t="shared" ca="1" si="167"/>
        <v>455877112278.0686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455877112278.0686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1899487967.8252861</v>
      </c>
      <c r="L3351" s="455">
        <f t="shared" ca="1" si="167"/>
        <v>457776600245.89386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457776600245.89386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1907402501.0245581</v>
      </c>
      <c r="L3352" s="455">
        <f t="shared" ca="1" si="167"/>
        <v>459684002746.9184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459684002746.9184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1915350011.4454935</v>
      </c>
      <c r="L3353" s="455">
        <f t="shared" ca="1" si="167"/>
        <v>461599352758.36389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461599352758.36389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1923330636.4931829</v>
      </c>
      <c r="L3354" s="455">
        <f t="shared" ca="1" si="167"/>
        <v>463522683394.85706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463522683394.85706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1931344514.1452377</v>
      </c>
      <c r="L3355" s="455">
        <f t="shared" ca="1" si="167"/>
        <v>465454027909.00232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465454027909.00232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1939391782.9541767</v>
      </c>
      <c r="L3356" s="455">
        <f t="shared" ca="1" si="167"/>
        <v>467393419691.95648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467393419691.95648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1947472582.0498188</v>
      </c>
      <c r="L3357" s="455">
        <f t="shared" ca="1" si="167"/>
        <v>469340892274.00629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469340892274.00629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1955587051.1416929</v>
      </c>
      <c r="L3358" s="455">
        <f t="shared" ca="1" si="167"/>
        <v>471296479325.14795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471296479325.14795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1963735330.52145</v>
      </c>
      <c r="L3359" s="455">
        <f t="shared" ca="1" si="167"/>
        <v>473260214655.66937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473260214655.66937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1971917561.065289</v>
      </c>
      <c r="L3360" s="455">
        <f t="shared" ca="1" si="167"/>
        <v>475232132216.73468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475232132216.73468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1980133884.2363944</v>
      </c>
      <c r="L3361" s="455">
        <f t="shared" ca="1" si="167"/>
        <v>477212266100.97107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477212266100.97107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1988384442.0873797</v>
      </c>
      <c r="L3362" s="455">
        <f t="shared" ca="1" si="167"/>
        <v>479200650543.05847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479200650543.05847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1996669377.2627439</v>
      </c>
      <c r="L3363" s="455">
        <f t="shared" ca="1" si="167"/>
        <v>481197319920.32123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481197319920.32123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2004988833.0013387</v>
      </c>
      <c r="L3364" s="455">
        <f t="shared" ca="1" si="167"/>
        <v>483202308753.32257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483202308753.32257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2013342953.1388443</v>
      </c>
      <c r="L3365" s="455">
        <f t="shared" ca="1" si="167"/>
        <v>485215651706.46143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485215651706.46143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2021731882.110256</v>
      </c>
      <c r="L3366" s="455">
        <f t="shared" ca="1" si="167"/>
        <v>487237383588.57166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487237383588.57166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2030155764.9523818</v>
      </c>
      <c r="L3367" s="455">
        <f t="shared" ca="1" si="167"/>
        <v>489267539353.52405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489267539353.52405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2038614747.3063505</v>
      </c>
      <c r="L3368" s="455">
        <f t="shared" ca="1" si="167"/>
        <v>491306154100.83038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491306154100.83038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2047108975.4201269</v>
      </c>
      <c r="L3369" s="455">
        <f t="shared" ca="1" si="167"/>
        <v>493353263076.25049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493353263076.25049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2055638596.1510437</v>
      </c>
      <c r="L3370" s="455">
        <f t="shared" ca="1" si="167"/>
        <v>495408901672.40155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495408901672.40155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2064203756.9683394</v>
      </c>
      <c r="L3371" s="455">
        <f t="shared" ca="1" si="167"/>
        <v>497473105429.36987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497473105429.36987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2072804605.955708</v>
      </c>
      <c r="L3372" s="455">
        <f t="shared" ca="1" si="167"/>
        <v>499545910035.32556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499545910035.32556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2081441291.8138561</v>
      </c>
      <c r="L3373" s="455">
        <f t="shared" ca="1" si="167"/>
        <v>501627351327.1394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501627351327.1394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2090113963.8630807</v>
      </c>
      <c r="L3374" s="455">
        <f t="shared" ca="1" si="167"/>
        <v>503717465291.0025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503717465291.0025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2098822772.0458434</v>
      </c>
      <c r="L3375" s="455">
        <f t="shared" ca="1" si="167"/>
        <v>505816288063.04834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505816288063.04834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2107567866.929368</v>
      </c>
      <c r="L3376" s="455">
        <f t="shared" ca="1" si="167"/>
        <v>507923855929.97772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507923855929.97772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2116349399.7082407</v>
      </c>
      <c r="L3377" s="455">
        <f t="shared" ca="1" si="167"/>
        <v>510040205329.68597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510040205329.68597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2125167522.2070248</v>
      </c>
      <c r="L3378" s="455">
        <f t="shared" ca="1" si="167"/>
        <v>512165372851.89301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512165372851.89301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2134022386.8828871</v>
      </c>
      <c r="L3379" s="455">
        <f t="shared" ca="1" si="167"/>
        <v>514299395238.77588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514299395238.77588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2142914146.8282325</v>
      </c>
      <c r="L3380" s="455">
        <f t="shared" ca="1" si="167"/>
        <v>516442309385.60413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516442309385.60413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2151842955.7733507</v>
      </c>
      <c r="L3381" s="455">
        <f t="shared" ca="1" si="167"/>
        <v>518594152341.3775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518594152341.3775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2160808968.0890727</v>
      </c>
      <c r="L3382" s="455">
        <f t="shared" ca="1" si="167"/>
        <v>520754961309.46655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520754961309.46655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2169812338.789444</v>
      </c>
      <c r="L3383" s="455">
        <f t="shared" ca="1" si="167"/>
        <v>522924773648.25598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522924773648.25598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2178853223.5344</v>
      </c>
      <c r="L3384" s="455">
        <f t="shared" ca="1" si="167"/>
        <v>525103626871.79041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525103626871.79041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2187931778.6324601</v>
      </c>
      <c r="L3385" s="455">
        <f t="shared" ca="1" si="167"/>
        <v>527291558650.42285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527291558650.42285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2197048161.0434284</v>
      </c>
      <c r="L3386" s="455">
        <f t="shared" ca="1" si="167"/>
        <v>529488606811.46631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529488606811.46631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2206202528.3811097</v>
      </c>
      <c r="L3387" s="455">
        <f t="shared" ca="1" si="167"/>
        <v>531694809339.84741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531694809339.84741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2215395038.9160309</v>
      </c>
      <c r="L3388" s="455">
        <f t="shared" ca="1" si="167"/>
        <v>533910204378.76343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533910204378.76343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2224625851.5781808</v>
      </c>
      <c r="L3389" s="455">
        <f t="shared" ca="1" si="167"/>
        <v>536134830230.34161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536134830230.34161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2233895125.9597569</v>
      </c>
      <c r="L3390" s="455">
        <f t="shared" ca="1" si="167"/>
        <v>538368725356.30139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538368725356.30139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2243203022.3179226</v>
      </c>
      <c r="L3391" s="455">
        <f t="shared" ca="1" si="167"/>
        <v>540611928378.61932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540611928378.61932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2252549701.5775805</v>
      </c>
      <c r="L3392" s="455">
        <f t="shared" ca="1" si="167"/>
        <v>542864478080.1969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542864478080.1969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2261935325.3341537</v>
      </c>
      <c r="L3393" s="455">
        <f t="shared" ca="1" si="167"/>
        <v>545126413405.53107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545126413405.53107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2271360055.8563795</v>
      </c>
      <c r="L3394" s="455">
        <f t="shared" ca="1" si="167"/>
        <v>547397773461.38745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547397773461.38745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2280824056.0891142</v>
      </c>
      <c r="L3395" s="455">
        <f t="shared" ca="1" si="167"/>
        <v>549678597517.47656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549678597517.47656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2290327489.6561522</v>
      </c>
      <c r="L3396" s="455">
        <f t="shared" ca="1" si="167"/>
        <v>551968925007.13269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551968925007.13269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2299870520.8630528</v>
      </c>
      <c r="L3397" s="455">
        <f t="shared" ca="1" si="167"/>
        <v>554268795527.99573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554268795527.99573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2309453314.6999822</v>
      </c>
      <c r="L3398" s="455">
        <f t="shared" ca="1" si="167"/>
        <v>556578248842.69568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556578248842.69568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2319076036.8445654</v>
      </c>
      <c r="L3399" s="455">
        <f t="shared" ca="1" si="167"/>
        <v>558897324879.54028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558897324879.54028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2328738853.6647511</v>
      </c>
      <c r="L3400" s="455">
        <f t="shared" ca="1" si="167"/>
        <v>561226063733.20508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561226063733.20508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2338441932.2216878</v>
      </c>
      <c r="L3401" s="455">
        <f t="shared" ca="1" si="167"/>
        <v>563564505665.42676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563564505665.42676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2348185440.2726116</v>
      </c>
      <c r="L3402" s="455">
        <f t="shared" ca="1" si="167"/>
        <v>565912691105.69934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565912691105.69934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2357969546.2737474</v>
      </c>
      <c r="L3403" s="455">
        <f t="shared" ca="1" si="167"/>
        <v>568270660651.97314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568270660651.97314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2367794419.3832216</v>
      </c>
      <c r="L3404" s="455">
        <f t="shared" ca="1" si="167"/>
        <v>570638455071.35632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570638455071.35632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2377660229.4639845</v>
      </c>
      <c r="L3405" s="455">
        <f t="shared" ca="1" si="167"/>
        <v>573016115300.82031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573016115300.82031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2387567147.0867515</v>
      </c>
      <c r="L3406" s="455">
        <f t="shared" ca="1" si="167"/>
        <v>575403682447.9071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575403682447.9071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2397515343.5329461</v>
      </c>
      <c r="L3407" s="455">
        <f t="shared" ca="1" si="167"/>
        <v>577801197791.44006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577801197791.44006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2407504990.797667</v>
      </c>
      <c r="L3408" s="455">
        <f t="shared" ca="1" si="167"/>
        <v>580208702782.23767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580208702782.23767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2417536261.5926571</v>
      </c>
      <c r="L3409" s="455">
        <f t="shared" ca="1" si="167"/>
        <v>582626239043.83032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582626239043.83032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2427609329.3492928</v>
      </c>
      <c r="L3410" s="455">
        <f t="shared" ca="1" si="167"/>
        <v>585053848373.17957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585053848373.17957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2437724368.2215815</v>
      </c>
      <c r="L3411" s="455">
        <f t="shared" ca="1" si="167"/>
        <v>587491572741.40112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587491572741.40112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2447881553.0891714</v>
      </c>
      <c r="L3412" s="455">
        <f t="shared" ca="1" si="167"/>
        <v>589939454294.49023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589939454294.49023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2458081059.5603762</v>
      </c>
      <c r="L3413" s="455">
        <f t="shared" ca="1" si="167"/>
        <v>592397535354.05066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592397535354.05066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2468323063.9752111</v>
      </c>
      <c r="L3414" s="455">
        <f t="shared" ca="1" si="167"/>
        <v>594865858418.02588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594865858418.02588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2478607743.4084411</v>
      </c>
      <c r="L3415" s="455">
        <f t="shared" ca="1" si="167"/>
        <v>597344466161.43433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597344466161.43433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2488935275.6726432</v>
      </c>
      <c r="L3416" s="455">
        <f t="shared" ca="1" si="167"/>
        <v>599833401437.10693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599833401437.10693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2499305839.321279</v>
      </c>
      <c r="L3417" s="455">
        <f t="shared" ca="1" si="167"/>
        <v>602332707276.42822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602332707276.42822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2509719613.6517844</v>
      </c>
      <c r="L3418" s="455">
        <f t="shared" ca="1" si="167"/>
        <v>604842426890.07996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604842426890.07996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2520176778.7086663</v>
      </c>
      <c r="L3419" s="455">
        <f t="shared" ca="1" si="167"/>
        <v>607362603668.78857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607362603668.78857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2530677515.2866192</v>
      </c>
      <c r="L3420" s="455">
        <f t="shared" ca="1" si="167"/>
        <v>609893281184.0752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609893281184.0752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2541222004.9336467</v>
      </c>
      <c r="L3421" s="455">
        <f t="shared" ca="1" si="167"/>
        <v>612434503189.00879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612434503189.00879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2551810429.9542031</v>
      </c>
      <c r="L3422" s="455">
        <f t="shared" ca="1" si="167"/>
        <v>614986313618.96301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614986313618.96301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2562442973.4123459</v>
      </c>
      <c r="L3423" s="455">
        <f t="shared" ca="1" si="167"/>
        <v>617548756592.37537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617548756592.37537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2573119819.1348972</v>
      </c>
      <c r="L3424" s="455">
        <f t="shared" ca="1" si="167"/>
        <v>620121876411.51025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620121876411.51025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2583841151.7146258</v>
      </c>
      <c r="L3425" s="455">
        <f t="shared" ca="1" si="167"/>
        <v>622705717563.22485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622705717563.22485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2594607156.5134368</v>
      </c>
      <c r="L3426" s="455">
        <f t="shared" ca="1" si="167"/>
        <v>625300324719.73828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625300324719.73828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2605418019.665576</v>
      </c>
      <c r="L3427" s="455">
        <f t="shared" ca="1" si="167"/>
        <v>627905742739.40381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627905742739.40381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2616273928.0808492</v>
      </c>
      <c r="L3428" s="455">
        <f t="shared" ca="1" si="167"/>
        <v>630522016667.48462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630522016667.48462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2627175069.4478526</v>
      </c>
      <c r="L3429" s="455">
        <f t="shared" ca="1" si="167"/>
        <v>633149191736.9325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633149191736.9325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2638121632.2372189</v>
      </c>
      <c r="L3430" s="455">
        <f t="shared" ca="1" si="167"/>
        <v>635787313369.16968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635787313369.16968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2649113805.7048736</v>
      </c>
      <c r="L3431" s="455">
        <f t="shared" ca="1" si="167"/>
        <v>638436427174.87451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638436427174.87451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2660151779.8953104</v>
      </c>
      <c r="L3432" s="455">
        <f t="shared" ca="1" si="167"/>
        <v>641096578954.76978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641096578954.76978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2671235745.6448741</v>
      </c>
      <c r="L3433" s="455">
        <f t="shared" ca="1" si="167"/>
        <v>643767814700.41467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643767814700.41467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2682365894.5850611</v>
      </c>
      <c r="L3434" s="455">
        <f t="shared" ca="1" si="167"/>
        <v>646450180594.99976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646450180594.99976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2693542419.1458321</v>
      </c>
      <c r="L3435" s="455">
        <f t="shared" ca="1" si="167"/>
        <v>649143723014.14563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649143723014.14563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2704765512.5589399</v>
      </c>
      <c r="L3436" s="455">
        <f t="shared" ca="1" si="167"/>
        <v>651848488526.70459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651848488526.70459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2716035368.861269</v>
      </c>
      <c r="L3437" s="455">
        <f t="shared" ca="1" si="167"/>
        <v>654564523895.56592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654564523895.56592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2727352182.8981915</v>
      </c>
      <c r="L3438" s="455">
        <f t="shared" ca="1" si="167"/>
        <v>657291876078.46411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657291876078.46411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2738716150.3269339</v>
      </c>
      <c r="L3439" s="455">
        <f t="shared" ca="1" si="167"/>
        <v>660030592228.79102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660030592228.79102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2750127467.6199627</v>
      </c>
      <c r="L3440" s="455">
        <f t="shared" ca="1" si="167"/>
        <v>662780719696.41101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662780719696.41101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2761586332.0683794</v>
      </c>
      <c r="L3441" s="455">
        <f t="shared" ca="1" si="167"/>
        <v>665542306028.47937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665542306028.47937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2773092941.7853308</v>
      </c>
      <c r="L3442" s="455">
        <f t="shared" ca="1" si="167"/>
        <v>668315398970.26465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668315398970.26465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2784647495.7094359</v>
      </c>
      <c r="L3443" s="455">
        <f t="shared" ca="1" si="167"/>
        <v>671100046465.97412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671100046465.97412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2796250193.6082253</v>
      </c>
      <c r="L3444" s="455">
        <f t="shared" ca="1" si="167"/>
        <v>673896296659.5824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673896296659.5824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2807901236.0815935</v>
      </c>
      <c r="L3445" s="455">
        <f t="shared" ca="1" si="167"/>
        <v>676704197895.66394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676704197895.66394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2819600824.5652666</v>
      </c>
      <c r="L3446" s="455">
        <f t="shared" ca="1" si="167"/>
        <v>679523798720.22925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679523798720.22925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2831349161.3342886</v>
      </c>
      <c r="L3447" s="455">
        <f t="shared" ca="1" si="167"/>
        <v>682355147881.56348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682355147881.56348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2843146449.5065145</v>
      </c>
      <c r="L3448" s="455">
        <f t="shared" ca="1" si="167"/>
        <v>685198294331.06995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685198294331.06995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2854992893.0461249</v>
      </c>
      <c r="L3449" s="455">
        <f t="shared" ca="1" si="167"/>
        <v>688053287224.11609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688053287224.11609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2866888696.7671504</v>
      </c>
      <c r="L3450" s="455">
        <f t="shared" ca="1" si="167"/>
        <v>690920175920.88318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690920175920.88318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2878834066.3370132</v>
      </c>
      <c r="L3451" s="455">
        <f t="shared" ca="1" si="167"/>
        <v>693799009987.22021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693799009987.22021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2890829208.2800841</v>
      </c>
      <c r="L3452" s="455">
        <f t="shared" ca="1" si="167"/>
        <v>696689839195.50024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696689839195.50024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2902874329.9812508</v>
      </c>
      <c r="L3453" s="455">
        <f t="shared" ca="1" si="167"/>
        <v>699592713525.48145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699592713525.48145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2914969639.6895061</v>
      </c>
      <c r="L3454" s="455">
        <f t="shared" ca="1" si="167"/>
        <v>702507683165.1709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702507683165.1709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2927115346.5215454</v>
      </c>
      <c r="L3455" s="455">
        <f t="shared" ca="1" si="167"/>
        <v>705434798511.69238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705434798511.69238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2939311660.465385</v>
      </c>
      <c r="L3456" s="455">
        <f t="shared" ca="1" si="167"/>
        <v>708374110172.15771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708374110172.15771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2951558792.3839903</v>
      </c>
      <c r="L3457" s="455">
        <f t="shared" ca="1" si="167"/>
        <v>711325668964.54175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711325668964.54175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2963856954.0189238</v>
      </c>
      <c r="L3458" s="455">
        <f t="shared" ca="1" si="167"/>
        <v>714289525918.56067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714289525918.56067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2976206357.9940028</v>
      </c>
      <c r="L3459" s="455">
        <f t="shared" ca="1" si="167"/>
        <v>717265732276.55469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717265732276.55469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2988607217.8189778</v>
      </c>
      <c r="L3460" s="455">
        <f t="shared" ca="1" si="167"/>
        <v>720254339494.37366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720254339494.37366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3001059747.8932238</v>
      </c>
      <c r="L3461" s="455">
        <f t="shared" ca="1" si="167"/>
        <v>723255399242.26685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723255399242.26685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3013564163.5094452</v>
      </c>
      <c r="L3462" s="455">
        <f t="shared" ca="1" si="167"/>
        <v>726268963405.77625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726268963405.77625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3026120680.8574009</v>
      </c>
      <c r="L3463" s="455">
        <f t="shared" ca="1" si="167"/>
        <v>729295084086.63367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729295084086.63367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3038729517.0276403</v>
      </c>
      <c r="L3464" s="455">
        <f t="shared" ca="1" si="167"/>
        <v>732333813603.66125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732333813603.66125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3051390890.015255</v>
      </c>
      <c r="L3465" s="455">
        <f t="shared" ca="1" si="167"/>
        <v>735385204493.67651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735385204493.67651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3064105018.7236519</v>
      </c>
      <c r="L3466" s="455">
        <f t="shared" ca="1" si="167"/>
        <v>738449309512.40015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738449309512.40015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3076872122.9683337</v>
      </c>
      <c r="L3467" s="455">
        <f t="shared" ca="1" si="167"/>
        <v>741526181635.36853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741526181635.36853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3089692423.4807024</v>
      </c>
      <c r="L3468" s="455">
        <f t="shared" ca="1" si="167"/>
        <v>744615874058.84924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744615874058.84924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3102566141.9118719</v>
      </c>
      <c r="L3469" s="455">
        <f t="shared" ca="1" si="167"/>
        <v>747718440200.76111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747718440200.76111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3115493500.8365045</v>
      </c>
      <c r="L3470" s="455">
        <f t="shared" ca="1" si="167"/>
        <v>750833933701.59766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750833933701.59766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3128474723.7566566</v>
      </c>
      <c r="L3471" s="455">
        <f t="shared" ca="1" si="167"/>
        <v>753962408425.35437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753962408425.35437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3141510035.1056433</v>
      </c>
      <c r="L3472" s="455">
        <f t="shared" ca="1" si="167"/>
        <v>757103918460.45996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757103918460.45996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3154599660.2519164</v>
      </c>
      <c r="L3473" s="455">
        <f t="shared" ca="1" si="167"/>
        <v>760258518120.71191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760258518120.71191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3167743825.5029664</v>
      </c>
      <c r="L3474" s="455">
        <f t="shared" ca="1" si="167"/>
        <v>763426261946.21484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763426261946.21484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3180942758.1092286</v>
      </c>
      <c r="L3475" s="455">
        <f t="shared" ca="1" si="167"/>
        <v>766607204704.3241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766607204704.3241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3194196686.2680168</v>
      </c>
      <c r="L3476" s="455">
        <f t="shared" ca="1" si="167"/>
        <v>769801401390.59216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769801401390.59216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3207505839.1274672</v>
      </c>
      <c r="L3477" s="455">
        <f t="shared" ca="1" si="167"/>
        <v>773008907229.7196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773008907229.7196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3220870446.7904983</v>
      </c>
      <c r="L3478" s="455">
        <f t="shared" ca="1" si="167"/>
        <v>776229777676.51013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776229777676.51013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3234290740.3187923</v>
      </c>
      <c r="L3479" s="455">
        <f t="shared" ca="1" si="167"/>
        <v>779464068416.82898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779464068416.82898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3247766951.7367873</v>
      </c>
      <c r="L3480" s="455">
        <f t="shared" ca="1" si="167"/>
        <v>782711835368.5658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782711835368.5658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3261299314.0356908</v>
      </c>
      <c r="L3481" s="455">
        <f t="shared" ca="1" si="167"/>
        <v>785973134682.60144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785973134682.60144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3274888061.177506</v>
      </c>
      <c r="L3482" s="455">
        <f t="shared" ca="1" si="167"/>
        <v>789248022743.77893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789248022743.77893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3288533428.0990787</v>
      </c>
      <c r="L3483" s="455">
        <f t="shared" ca="1" si="167"/>
        <v>792536556171.87805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792536556171.87805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3302235650.7161584</v>
      </c>
      <c r="L3484" s="455">
        <f t="shared" ca="1" si="167"/>
        <v>795838791822.59424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795838791822.59424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3315994965.9274759</v>
      </c>
      <c r="L3485" s="455">
        <f t="shared" ca="1" si="167"/>
        <v>799154786788.52173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799154786788.52173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3329811611.6188407</v>
      </c>
      <c r="L3486" s="455">
        <f t="shared" ca="1" si="167"/>
        <v>802484598400.14063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802484598400.14063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3343685826.6672525</v>
      </c>
      <c r="L3487" s="455">
        <f t="shared" ca="1" si="167"/>
        <v>805828284226.80786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805828284226.80786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3357617850.9450326</v>
      </c>
      <c r="L3488" s="455">
        <f t="shared" ca="1" si="167"/>
        <v>809185902077.75293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809185902077.75293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3371607925.3239703</v>
      </c>
      <c r="L3489" s="455">
        <f t="shared" ca="1" si="167"/>
        <v>812557510003.0769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812557510003.0769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3385656291.6794872</v>
      </c>
      <c r="L3490" s="455">
        <f t="shared" ca="1" si="167"/>
        <v>815943166294.75635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815943166294.75635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3399763192.8948183</v>
      </c>
      <c r="L3491" s="455">
        <f t="shared" ca="1" si="167"/>
        <v>819342929487.65112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819342929487.65112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3413928872.8652129</v>
      </c>
      <c r="L3492" s="455">
        <f t="shared" ca="1" si="167"/>
        <v>822756858360.51636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822756858360.51636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3428153576.5021515</v>
      </c>
      <c r="L3493" s="455">
        <f t="shared" ca="1" si="167"/>
        <v>826185011937.01855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826185011937.01855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3442437549.7375774</v>
      </c>
      <c r="L3494" s="455">
        <f t="shared" ca="1" si="167"/>
        <v>829627449486.7561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829627449486.7561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3456781039.5281506</v>
      </c>
      <c r="L3495" s="455">
        <f t="shared" ca="1" si="167"/>
        <v>833084230526.2843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833084230526.2843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3471184293.8595181</v>
      </c>
      <c r="L3496" s="455">
        <f t="shared" ca="1" si="167"/>
        <v>836555414820.1438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836555414820.1438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3485647561.7505989</v>
      </c>
      <c r="L3497" s="455">
        <f t="shared" ca="1" si="167"/>
        <v>840041062381.89441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840041062381.89441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3500171093.2578931</v>
      </c>
      <c r="L3498" s="455">
        <f t="shared" ca="1" si="167"/>
        <v>843541233475.15234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843541233475.15234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3514755139.4798012</v>
      </c>
      <c r="L3499" s="455">
        <f t="shared" ca="1" si="167"/>
        <v>847055988614.6322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847055988614.6322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3529399952.5609674</v>
      </c>
      <c r="L3500" s="455">
        <f t="shared" ca="1" si="167"/>
        <v>850585388567.19312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850585388567.19312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3544105785.6966381</v>
      </c>
      <c r="L3501" s="455">
        <f t="shared" ca="1" si="167"/>
        <v>854129494352.88977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854129494352.88977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3558872893.1370406</v>
      </c>
      <c r="L3502" s="455">
        <f t="shared" ca="1" si="167"/>
        <v>857688367246.02686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857688367246.02686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3573701530.1917787</v>
      </c>
      <c r="L3503" s="455">
        <f t="shared" ca="1" si="167"/>
        <v>861262068776.21863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861262068776.21863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3588591953.2342448</v>
      </c>
      <c r="L3504" s="455">
        <f t="shared" ca="1" si="167"/>
        <v>864850660729.45288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864850660729.45288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3603544419.7060537</v>
      </c>
      <c r="L3505" s="455">
        <f t="shared" ca="1" si="167"/>
        <v>868454205149.15894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868454205149.15894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3618559188.1214957</v>
      </c>
      <c r="L3506" s="455">
        <f t="shared" ca="1" si="167"/>
        <v>872072764337.2804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872072764337.2804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3633636518.0720019</v>
      </c>
      <c r="L3507" s="455">
        <f t="shared" ca="1" si="167"/>
        <v>875706400855.35242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875706400855.35242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3648776670.2306356</v>
      </c>
      <c r="L3508" s="455">
        <f t="shared" ca="1" si="167"/>
        <v>879355177525.58301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879355177525.58301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3663979906.356596</v>
      </c>
      <c r="L3509" s="455">
        <f t="shared" ca="1" si="167"/>
        <v>883019157431.93958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883019157431.93958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3679246489.2997489</v>
      </c>
      <c r="L3510" s="455">
        <f t="shared" ca="1" si="167"/>
        <v>886698403921.23938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886698403921.23938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3694576683.0051641</v>
      </c>
      <c r="L3511" s="455">
        <f t="shared" ca="1" si="167"/>
        <v>890392980604.24451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890392980604.24451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3709970752.5176849</v>
      </c>
      <c r="L3512" s="455">
        <f t="shared" ca="1" si="167"/>
        <v>894102951356.76221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894102951356.76221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3725428963.9865093</v>
      </c>
      <c r="L3513" s="455">
        <f t="shared" ca="1" si="167"/>
        <v>897828380320.74866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897828380320.74866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3740951584.669786</v>
      </c>
      <c r="L3514" s="455">
        <f t="shared" ca="1" si="167"/>
        <v>901569331905.41846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901569331905.41846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3756538882.9392438</v>
      </c>
      <c r="L3515" s="455">
        <f t="shared" ca="1" si="167"/>
        <v>905325870788.35767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905325870788.35767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3772191128.2848239</v>
      </c>
      <c r="L3516" s="455">
        <f t="shared" ca="1" si="167"/>
        <v>909098061916.64246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909098061916.64246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3787908591.3193436</v>
      </c>
      <c r="L3517" s="455">
        <f t="shared" ca="1" si="167"/>
        <v>912885970507.96179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912885970507.96179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3803691543.7831745</v>
      </c>
      <c r="L3518" s="455">
        <f t="shared" ca="1" si="167"/>
        <v>916689662051.745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916689662051.745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3819540258.5489373</v>
      </c>
      <c r="L3519" s="455">
        <f t="shared" ca="1" si="167"/>
        <v>920509202310.29395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920509202310.29395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3835455009.6262245</v>
      </c>
      <c r="L3520" s="455">
        <f t="shared" ca="1" si="167"/>
        <v>924344657319.92017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924344657319.92017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3851436072.1663342</v>
      </c>
      <c r="L3521" s="455">
        <f t="shared" ca="1" si="167"/>
        <v>928196093392.08655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928196093392.08655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3867483722.4670272</v>
      </c>
      <c r="L3522" s="455">
        <f t="shared" ca="1" si="167"/>
        <v>932063577114.55359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932063577114.55359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3883598237.9773064</v>
      </c>
      <c r="L3523" s="455">
        <f t="shared" ca="1" si="167"/>
        <v>935947175352.53088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935947175352.53088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3899779897.3022113</v>
      </c>
      <c r="L3524" s="455">
        <f t="shared" ca="1" si="167"/>
        <v>939846955249.83313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939846955249.83313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3916028980.2076378</v>
      </c>
      <c r="L3525" s="455">
        <f t="shared" ca="1" si="167"/>
        <v>943762984230.04077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943762984230.04077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3932345767.6251698</v>
      </c>
      <c r="L3526" s="455">
        <f t="shared" ca="1" si="167"/>
        <v>947695329997.66589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947695329997.66589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3948730541.6569409</v>
      </c>
      <c r="L3527" s="455">
        <f t="shared" ca="1" si="167"/>
        <v>951644060539.32288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951644060539.32288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3965183585.580512</v>
      </c>
      <c r="L3528" s="455">
        <f t="shared" ca="1" si="167"/>
        <v>955609244124.90344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955609244124.90344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3981705183.8537641</v>
      </c>
      <c r="L3529" s="455">
        <f t="shared" ca="1" si="167"/>
        <v>959590949308.7572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959590949308.7572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3998295622.1198211</v>
      </c>
      <c r="L3530" s="455">
        <f t="shared" ca="1" si="167"/>
        <v>963589244930.87708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963589244930.87708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4014955187.211987</v>
      </c>
      <c r="L3531" s="455">
        <f t="shared" ca="1" si="167"/>
        <v>967604200118.08911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967604200118.08911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4031684167.1587048</v>
      </c>
      <c r="L3532" s="455">
        <f t="shared" ca="1" si="167"/>
        <v>971635884285.2478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971635884285.2478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4048482851.1885324</v>
      </c>
      <c r="L3533" s="455">
        <f t="shared" ca="1" si="167"/>
        <v>975684367136.43628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975684367136.43628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4065351529.7351513</v>
      </c>
      <c r="L3534" s="455">
        <f t="shared" ca="1" si="167"/>
        <v>979749718666.17139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979749718666.17139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4082290494.4423814</v>
      </c>
      <c r="L3535" s="455">
        <f t="shared" ca="1" si="167"/>
        <v>983832009160.61377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983832009160.61377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4099300038.1692238</v>
      </c>
      <c r="L3536" s="455">
        <f t="shared" ca="1" si="167"/>
        <v>987931309198.78296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987931309198.78296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4116380454.9949293</v>
      </c>
      <c r="L3537" s="455">
        <f t="shared" ca="1" si="167"/>
        <v>992047689653.77783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992047689653.77783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4133532040.2240744</v>
      </c>
      <c r="L3538" s="455">
        <f t="shared" ca="1" si="167"/>
        <v>996181221694.00195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996181221694.00195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4150755090.3916745</v>
      </c>
      <c r="L3539" s="455">
        <f t="shared" ca="1" si="167"/>
        <v>1000331976784.3937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1000331976784.3937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4168049903.2683067</v>
      </c>
      <c r="L3540" s="455">
        <f t="shared" ca="1" si="167"/>
        <v>1004500026687.662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1004500026687.662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4185416777.8652587</v>
      </c>
      <c r="L3541" s="455">
        <f t="shared" ca="1" si="167"/>
        <v>1008685443465.5272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1008685443465.5272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4202856014.4396968</v>
      </c>
      <c r="L3542" s="455">
        <f t="shared" ca="1" si="167"/>
        <v>1012888299479.9669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1012888299479.9669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4220367914.4998627</v>
      </c>
      <c r="L3543" s="455">
        <f t="shared" ca="1" si="167"/>
        <v>1017108667394.4668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1017108667394.4668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4237952780.8102784</v>
      </c>
      <c r="L3544" s="455">
        <f t="shared" ca="1" si="167"/>
        <v>1021346620175.2771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1021346620175.2771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4255610917.3969884</v>
      </c>
      <c r="L3545" s="455">
        <f t="shared" ca="1" si="167"/>
        <v>1025602231092.6741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1025602231092.6741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4273342629.5528092</v>
      </c>
      <c r="L3546" s="455">
        <f t="shared" ca="1" si="167"/>
        <v>1029875573722.2269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1029875573722.2269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4291148223.8426123</v>
      </c>
      <c r="L3547" s="455">
        <f t="shared" ca="1" si="167"/>
        <v>1034166721946.0696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1034166721946.0696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4309028008.1086235</v>
      </c>
      <c r="L3548" s="455">
        <f t="shared" ca="1" si="167"/>
        <v>1038475749954.1782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1038475749954.1782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4326982291.4757423</v>
      </c>
      <c r="L3549" s="455">
        <f t="shared" ca="1" si="167"/>
        <v>1042802732245.6539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1042802732245.6539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4345011384.3568907</v>
      </c>
      <c r="L3550" s="455">
        <f t="shared" ca="1" si="167"/>
        <v>1047147743630.0109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1047147743630.0109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4363115598.4583788</v>
      </c>
      <c r="L3551" s="455">
        <f t="shared" ca="1" si="167"/>
        <v>1051510859228.4692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1051510859228.4692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4381295246.7852888</v>
      </c>
      <c r="L3552" s="455">
        <f t="shared" ca="1" si="167"/>
        <v>1055892154475.2545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1055892154475.2545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4399550643.6468935</v>
      </c>
      <c r="L3553" s="455">
        <f t="shared" ca="1" si="167"/>
        <v>1060291705118.9014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1060291705118.9014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4417882104.6620884</v>
      </c>
      <c r="L3554" s="455">
        <f t="shared" ca="1" si="167"/>
        <v>1064709587223.5635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1064709587223.5635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4436289946.7648468</v>
      </c>
      <c r="L3555" s="455">
        <f t="shared" ca="1" si="167"/>
        <v>1069145877170.3284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1069145877170.3284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4454774488.2097015</v>
      </c>
      <c r="L3556" s="455">
        <f t="shared" ca="1" si="167"/>
        <v>1073600651658.5381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1073600651658.5381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4473336048.5772419</v>
      </c>
      <c r="L3557" s="455">
        <f t="shared" ca="1" si="167"/>
        <v>1078073987707.1154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1078073987707.1154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4491974948.7796469</v>
      </c>
      <c r="L3558" s="455">
        <f t="shared" ca="1" si="167"/>
        <v>1082565962655.895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1082565962655.895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4510691511.0662289</v>
      </c>
      <c r="L3559" s="455">
        <f t="shared" ca="1" si="167"/>
        <v>1087076654166.9613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1087076654166.9613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4529486059.0290051</v>
      </c>
      <c r="L3560" s="455">
        <f t="shared" ca="1" si="167"/>
        <v>1091606140225.9904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1091606140225.9904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4548358917.6082926</v>
      </c>
      <c r="L3561" s="455">
        <f t="shared" ca="1" si="167"/>
        <v>1096154499143.5986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1096154499143.5986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4567310413.0983276</v>
      </c>
      <c r="L3562" s="455">
        <f t="shared" ca="1" si="167"/>
        <v>1100721809556.697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1100721809556.697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4586340873.1529045</v>
      </c>
      <c r="L3563" s="455">
        <f t="shared" ca="1" si="167"/>
        <v>1105308150429.8499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1105308150429.8499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4605450626.7910414</v>
      </c>
      <c r="L3564" s="455">
        <f t="shared" ca="1" si="167"/>
        <v>1109913601056.6409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1109913601056.6409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4624640004.4026699</v>
      </c>
      <c r="L3565" s="455">
        <f t="shared" ca="1" si="167"/>
        <v>1114538241061.0435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1114538241061.0435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4643909337.7543478</v>
      </c>
      <c r="L3566" s="455">
        <f t="shared" ca="1" si="167"/>
        <v>1119182150398.7979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1119182150398.7979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4663258959.9949913</v>
      </c>
      <c r="L3567" s="455">
        <f t="shared" ca="1" si="167"/>
        <v>1123845409358.7927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1123845409358.7927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4682689205.6616364</v>
      </c>
      <c r="L3568" s="455">
        <f t="shared" ca="1" si="167"/>
        <v>1128528098564.4543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1128528098564.4543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4702200410.6852264</v>
      </c>
      <c r="L3569" s="455">
        <f t="shared" ca="1" si="167"/>
        <v>1133230298975.1396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1133230298975.1396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4721792912.3964148</v>
      </c>
      <c r="L3570" s="455">
        <f t="shared" ca="1" si="167"/>
        <v>1137952091887.5361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1137952091887.5361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4741467049.5314007</v>
      </c>
      <c r="L3571" s="455">
        <f t="shared" ca="1" si="167"/>
        <v>1142693558937.0676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1142693558937.0676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4761223162.2377815</v>
      </c>
      <c r="L3572" s="455">
        <f t="shared" ca="1" si="167"/>
        <v>1147454782099.3054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1147454782099.3054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4781061592.0804396</v>
      </c>
      <c r="L3573" s="455">
        <f t="shared" ca="1" si="167"/>
        <v>1152235843691.3857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1152235843691.3857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4800982682.0474405</v>
      </c>
      <c r="L3574" s="455">
        <f t="shared" ca="1" si="167"/>
        <v>1157036826373.4331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1157036826373.4331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4820986776.5559711</v>
      </c>
      <c r="L3575" s="455">
        <f t="shared" ca="1" si="167"/>
        <v>1161857813149.989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1161857813149.989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4841074221.4582872</v>
      </c>
      <c r="L3576" s="455">
        <f t="shared" ca="1" si="167"/>
        <v>1166698887371.4473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1166698887371.4473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4861245364.0476971</v>
      </c>
      <c r="L3577" s="455">
        <f t="shared" ca="1" si="167"/>
        <v>1171560132735.4949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1171560132735.4949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4881500553.0645618</v>
      </c>
      <c r="L3578" s="455">
        <f t="shared" ref="L3578:L3832" ca="1" si="172">I3578-J3578+K3578</f>
        <v>1176441633288.5593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1176441633288.5593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4901840138.7023306</v>
      </c>
      <c r="L3579" s="455">
        <f t="shared" ca="1" si="172"/>
        <v>1181343473427.2617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1181343473427.2617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4922264472.6135902</v>
      </c>
      <c r="L3580" s="455">
        <f t="shared" ca="1" si="172"/>
        <v>1186265737899.8752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1186265737899.8752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4942773907.9161472</v>
      </c>
      <c r="L3581" s="455">
        <f t="shared" ca="1" si="172"/>
        <v>1191208511807.7915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1191208511807.7915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4963368799.199131</v>
      </c>
      <c r="L3582" s="455">
        <f t="shared" ca="1" si="172"/>
        <v>1196171880606.9907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1196171880606.9907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4984049502.5291281</v>
      </c>
      <c r="L3583" s="455">
        <f t="shared" ca="1" si="172"/>
        <v>1201155930109.5198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1201155930109.5198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5004816375.4563322</v>
      </c>
      <c r="L3584" s="455">
        <f t="shared" ca="1" si="172"/>
        <v>1206160746484.9761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1206160746484.9761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5025669777.0207338</v>
      </c>
      <c r="L3585" s="455">
        <f t="shared" ca="1" si="172"/>
        <v>1211186416261.9968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1211186416261.9968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5046610067.7583199</v>
      </c>
      <c r="L3586" s="455">
        <f t="shared" ca="1" si="172"/>
        <v>1216233026329.7551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1216233026329.7551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5067637609.7073126</v>
      </c>
      <c r="L3587" s="455">
        <f t="shared" ca="1" si="172"/>
        <v>1221300663939.4624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1221300663939.4624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5088752766.4144268</v>
      </c>
      <c r="L3588" s="455">
        <f t="shared" ca="1" si="172"/>
        <v>1226389416705.8767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1226389416705.8767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5109955902.9411526</v>
      </c>
      <c r="L3589" s="455">
        <f t="shared" ca="1" si="172"/>
        <v>1231499372608.8179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1231499372608.8179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5131247385.8700743</v>
      </c>
      <c r="L3590" s="455">
        <f t="shared" ca="1" si="172"/>
        <v>1236630619994.688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1236630619994.688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5152627583.3112001</v>
      </c>
      <c r="L3591" s="455">
        <f t="shared" ca="1" si="172"/>
        <v>1241783247577.9993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1241783247577.9993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5174096864.90833</v>
      </c>
      <c r="L3592" s="455">
        <f t="shared" ca="1" si="172"/>
        <v>1246957344442.9077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1246957344442.9077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5195655601.8454485</v>
      </c>
      <c r="L3593" s="455">
        <f t="shared" ca="1" si="172"/>
        <v>1252153000044.7532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1252153000044.7532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5217304166.853138</v>
      </c>
      <c r="L3594" s="455">
        <f t="shared" ca="1" si="172"/>
        <v>1257370304211.6062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1257370304211.6062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5239042934.2150259</v>
      </c>
      <c r="L3595" s="455">
        <f t="shared" ca="1" si="172"/>
        <v>1262609347145.8213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1262609347145.8213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5260872279.7742558</v>
      </c>
      <c r="L3596" s="455">
        <f t="shared" ca="1" si="172"/>
        <v>1267870219425.5955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1267870219425.5955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5282792580.9399815</v>
      </c>
      <c r="L3597" s="455">
        <f t="shared" ca="1" si="172"/>
        <v>1273153012006.5354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1273153012006.5354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5304804216.6938972</v>
      </c>
      <c r="L3598" s="455">
        <f t="shared" ca="1" si="172"/>
        <v>1278457816223.2292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1278457816223.2292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5326907567.5967884</v>
      </c>
      <c r="L3599" s="455">
        <f t="shared" ca="1" si="172"/>
        <v>1283784723790.8259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1283784723790.8259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5349103015.7951078</v>
      </c>
      <c r="L3600" s="455">
        <f t="shared" ca="1" si="172"/>
        <v>1289133826806.6211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1289133826806.6211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5371390945.0275879</v>
      </c>
      <c r="L3601" s="455">
        <f t="shared" ca="1" si="172"/>
        <v>1294505217751.6487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1294505217751.6487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5393771740.6318693</v>
      </c>
      <c r="L3602" s="455">
        <f t="shared" ca="1" si="172"/>
        <v>1299898989492.2805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1299898989492.2805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5416245789.5511684</v>
      </c>
      <c r="L3603" s="455">
        <f t="shared" ca="1" si="172"/>
        <v>1305315235281.8318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1305315235281.8318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5438813480.3409653</v>
      </c>
      <c r="L3604" s="455">
        <f t="shared" ca="1" si="172"/>
        <v>1310754048762.1729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1310754048762.1729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5461475203.1757202</v>
      </c>
      <c r="L3605" s="455">
        <f t="shared" ca="1" si="172"/>
        <v>1316215523965.3486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1316215523965.3486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5484231349.8556194</v>
      </c>
      <c r="L3606" s="455">
        <f t="shared" ca="1" si="172"/>
        <v>1321699755315.2043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1321699755315.2043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5507082313.8133516</v>
      </c>
      <c r="L3607" s="455">
        <f t="shared" ca="1" si="172"/>
        <v>1327206837629.0176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1327206837629.0176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5530028490.1209068</v>
      </c>
      <c r="L3608" s="455">
        <f t="shared" ca="1" si="172"/>
        <v>1332736866119.1384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1332736866119.1384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5553070275.4964104</v>
      </c>
      <c r="L3609" s="455">
        <f t="shared" ca="1" si="172"/>
        <v>1338289936394.6348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1338289936394.6348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5576208068.3109779</v>
      </c>
      <c r="L3610" s="455">
        <f t="shared" ca="1" si="172"/>
        <v>1343866144462.9458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1343866144462.9458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5599442268.5956078</v>
      </c>
      <c r="L3611" s="455">
        <f t="shared" ca="1" si="172"/>
        <v>1349465586731.5415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1349465586731.5415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5622773278.04809</v>
      </c>
      <c r="L3612" s="455">
        <f t="shared" ca="1" si="172"/>
        <v>1355088360009.5896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1355088360009.5896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5646201500.039957</v>
      </c>
      <c r="L3613" s="455">
        <f t="shared" ca="1" si="172"/>
        <v>1360734561509.6296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1360734561509.6296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5669727339.623457</v>
      </c>
      <c r="L3614" s="455">
        <f t="shared" ca="1" si="172"/>
        <v>1366404288849.2532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1366404288849.2532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5693351203.5385551</v>
      </c>
      <c r="L3615" s="455">
        <f t="shared" ca="1" si="172"/>
        <v>1372097640052.7917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1372097640052.7917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5717073500.2199659</v>
      </c>
      <c r="L3616" s="455">
        <f t="shared" ca="1" si="172"/>
        <v>1377814713553.0117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1377814713553.0117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5740894639.8042154</v>
      </c>
      <c r="L3617" s="455">
        <f t="shared" ca="1" si="172"/>
        <v>1383555608192.8159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1383555608192.8159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5764815034.1367331</v>
      </c>
      <c r="L3618" s="455">
        <f t="shared" ca="1" si="172"/>
        <v>1389320423226.9526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1389320423226.9526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5788835096.7789688</v>
      </c>
      <c r="L3619" s="455">
        <f t="shared" ca="1" si="172"/>
        <v>1395109258323.7317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1395109258323.7317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5812955243.0155487</v>
      </c>
      <c r="L3620" s="455">
        <f t="shared" ca="1" si="172"/>
        <v>1400922213566.7473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1400922213566.7473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5837175889.8614473</v>
      </c>
      <c r="L3621" s="455">
        <f t="shared" ca="1" si="172"/>
        <v>1406759389456.6086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1406759389456.6086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5861497456.0692024</v>
      </c>
      <c r="L3622" s="455">
        <f t="shared" ca="1" si="172"/>
        <v>1412620886912.6777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1412620886912.6777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5885920362.136157</v>
      </c>
      <c r="L3623" s="455">
        <f t="shared" ca="1" si="172"/>
        <v>1418506807274.814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1418506807274.814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5910445030.3117247</v>
      </c>
      <c r="L3624" s="455">
        <f t="shared" ca="1" si="172"/>
        <v>1424417252305.1257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1424417252305.1257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5935071884.6046906</v>
      </c>
      <c r="L3625" s="455">
        <f t="shared" ca="1" si="172"/>
        <v>1430352324189.7305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1430352324189.7305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5959801350.7905436</v>
      </c>
      <c r="L3626" s="455">
        <f t="shared" ca="1" si="172"/>
        <v>1436312125540.521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1436312125540.521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5984633856.4188375</v>
      </c>
      <c r="L3627" s="455">
        <f t="shared" ca="1" si="172"/>
        <v>1442296759396.9399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1442296759396.9399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6009569830.8205833</v>
      </c>
      <c r="L3628" s="455">
        <f t="shared" ca="1" si="172"/>
        <v>1448306329227.7605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1448306329227.7605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6034609705.1156683</v>
      </c>
      <c r="L3629" s="455">
        <f t="shared" ca="1" si="172"/>
        <v>1454340938932.8762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1454340938932.8762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6059753912.2203178</v>
      </c>
      <c r="L3630" s="455">
        <f t="shared" ca="1" si="172"/>
        <v>1460400692845.0964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1460400692845.0964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6085002886.8545685</v>
      </c>
      <c r="L3631" s="455">
        <f t="shared" ca="1" si="172"/>
        <v>1466485695731.9509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1466485695731.9509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6110357065.5497952</v>
      </c>
      <c r="L3632" s="455">
        <f t="shared" ca="1" si="172"/>
        <v>1472596052797.5007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1472596052797.5007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6135816886.6562529</v>
      </c>
      <c r="L3633" s="455">
        <f t="shared" ca="1" si="172"/>
        <v>1478731869684.157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1478731869684.157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6161382790.3506536</v>
      </c>
      <c r="L3634" s="455">
        <f t="shared" ca="1" si="172"/>
        <v>1484893252474.5076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1484893252474.5076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6187055218.6437817</v>
      </c>
      <c r="L3635" s="455">
        <f t="shared" ca="1" si="172"/>
        <v>1491080307693.1514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1491080307693.1514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6212834615.3881302</v>
      </c>
      <c r="L3636" s="455">
        <f t="shared" ca="1" si="172"/>
        <v>1497293142308.5396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1497293142308.5396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6238721426.2855816</v>
      </c>
      <c r="L3637" s="455">
        <f t="shared" ca="1" si="172"/>
        <v>1503531863734.8252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1503531863734.8252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6264716098.8951054</v>
      </c>
      <c r="L3638" s="455">
        <f t="shared" ca="1" si="172"/>
        <v>1509796579833.7202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1509796579833.7202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6290819082.640501</v>
      </c>
      <c r="L3639" s="455">
        <f t="shared" ca="1" si="172"/>
        <v>1516087398916.3606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1516087398916.3606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6317030828.8181686</v>
      </c>
      <c r="L3640" s="455">
        <f t="shared" ca="1" si="172"/>
        <v>1522404429745.1787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1522404429745.1787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6343351790.6049109</v>
      </c>
      <c r="L3641" s="455">
        <f t="shared" ca="1" si="172"/>
        <v>1528747781535.7837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1528747781535.7837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6369782423.0657654</v>
      </c>
      <c r="L3642" s="455">
        <f t="shared" ca="1" si="172"/>
        <v>1535117563958.8494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1535117563958.8494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6396323183.1618719</v>
      </c>
      <c r="L3643" s="455">
        <f t="shared" ca="1" si="172"/>
        <v>1541513887142.0112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1541513887142.0112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6422974529.7583799</v>
      </c>
      <c r="L3644" s="455">
        <f t="shared" ca="1" si="172"/>
        <v>1547936861671.7695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1547936861671.7695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6449736923.6323729</v>
      </c>
      <c r="L3645" s="455">
        <f t="shared" ca="1" si="172"/>
        <v>1554386598595.4019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1554386598595.4019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6476610827.4808407</v>
      </c>
      <c r="L3646" s="455">
        <f t="shared" ca="1" si="172"/>
        <v>1560863209422.8828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1560863209422.8828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6503596705.9286785</v>
      </c>
      <c r="L3647" s="455">
        <f t="shared" ca="1" si="172"/>
        <v>1567366806128.8115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1567366806128.8115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6530695025.5367146</v>
      </c>
      <c r="L3648" s="455">
        <f t="shared" ca="1" si="172"/>
        <v>1573897501154.3481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1573897501154.3481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6557906254.8097839</v>
      </c>
      <c r="L3649" s="455">
        <f t="shared" ca="1" si="172"/>
        <v>1580455407409.158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1580455407409.158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6585230864.2048244</v>
      </c>
      <c r="L3650" s="455">
        <f t="shared" ca="1" si="172"/>
        <v>1587040638273.3628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1587040638273.3628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6612669326.1390114</v>
      </c>
      <c r="L3651" s="455">
        <f t="shared" ca="1" si="172"/>
        <v>1593653307599.5017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1593653307599.5017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6640222114.9979239</v>
      </c>
      <c r="L3652" s="455">
        <f t="shared" ca="1" si="172"/>
        <v>1600293529714.4995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1600293529714.4995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6667889707.1437483</v>
      </c>
      <c r="L3653" s="455">
        <f t="shared" ca="1" si="172"/>
        <v>1606961419421.6433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1606961419421.6433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6695672580.9235134</v>
      </c>
      <c r="L3654" s="455">
        <f t="shared" ca="1" si="172"/>
        <v>1613657092002.5669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1613657092002.5669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6723571216.6773624</v>
      </c>
      <c r="L3655" s="455">
        <f t="shared" ca="1" si="172"/>
        <v>1620380663219.2441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1620380663219.2441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6751586096.746851</v>
      </c>
      <c r="L3656" s="455">
        <f t="shared" ca="1" si="172"/>
        <v>1627132249315.991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1627132249315.991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6779717705.4832954</v>
      </c>
      <c r="L3657" s="455">
        <f t="shared" ca="1" si="172"/>
        <v>1633911967021.4744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1633911967021.4744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6807966529.2561436</v>
      </c>
      <c r="L3658" s="455">
        <f t="shared" ca="1" si="172"/>
        <v>1640719933550.7305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1640719933550.7305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6836333056.4613771</v>
      </c>
      <c r="L3659" s="455">
        <f t="shared" ca="1" si="172"/>
        <v>1647556266607.1919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1647556266607.1919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6864817777.5299664</v>
      </c>
      <c r="L3660" s="455">
        <f t="shared" ca="1" si="172"/>
        <v>1654421084384.7219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1654421084384.7219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6893421184.9363413</v>
      </c>
      <c r="L3661" s="455">
        <f t="shared" ca="1" si="172"/>
        <v>1661314505569.6582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1661314505569.6582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6922143773.2069092</v>
      </c>
      <c r="L3662" s="455">
        <f t="shared" ca="1" si="172"/>
        <v>1668236649342.8652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1668236649342.8652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6950986038.9286051</v>
      </c>
      <c r="L3663" s="455">
        <f t="shared" ca="1" si="172"/>
        <v>1675187635381.7939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1675187635381.7939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6979948480.7574749</v>
      </c>
      <c r="L3664" s="455">
        <f t="shared" ca="1" si="172"/>
        <v>1682167583862.5515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1682167583862.5515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7009031599.4272976</v>
      </c>
      <c r="L3665" s="455">
        <f t="shared" ca="1" si="172"/>
        <v>1689176615461.9788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1689176615461.9788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7038235897.7582445</v>
      </c>
      <c r="L3666" s="455">
        <f t="shared" ca="1" si="172"/>
        <v>1696214851359.7371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1696214851359.7371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7067561880.6655712</v>
      </c>
      <c r="L3667" s="455">
        <f t="shared" ca="1" si="172"/>
        <v>1703282413240.4026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1703282413240.4026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7097010055.1683435</v>
      </c>
      <c r="L3668" s="455">
        <f t="shared" ca="1" si="172"/>
        <v>1710379423295.571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1710379423295.571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7126580930.3982124</v>
      </c>
      <c r="L3669" s="455">
        <f t="shared" ca="1" si="172"/>
        <v>1717506004225.9692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1717506004225.9692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7156275017.6082048</v>
      </c>
      <c r="L3670" s="455">
        <f t="shared" ca="1" si="172"/>
        <v>1724662279243.5774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1724662279243.5774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7186092830.181571</v>
      </c>
      <c r="L3671" s="455">
        <f t="shared" ca="1" si="172"/>
        <v>1731848372073.759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1731848372073.759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7216034883.6406631</v>
      </c>
      <c r="L3672" s="455">
        <f t="shared" ca="1" si="172"/>
        <v>1739064406957.3997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1739064406957.3997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7246101695.6558313</v>
      </c>
      <c r="L3673" s="455">
        <f t="shared" ca="1" si="172"/>
        <v>1746310508653.0554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1746310508653.0554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7276293786.0543966</v>
      </c>
      <c r="L3674" s="455">
        <f t="shared" ca="1" si="172"/>
        <v>1753586802439.1099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1753586802439.1099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7306611676.8296242</v>
      </c>
      <c r="L3675" s="455">
        <f t="shared" ca="1" si="172"/>
        <v>1760893414115.9395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1760893414115.9395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7337055892.1497469</v>
      </c>
      <c r="L3676" s="455">
        <f t="shared" ca="1" si="172"/>
        <v>1768230470008.0891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1768230470008.0891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7367626958.3670387</v>
      </c>
      <c r="L3677" s="455">
        <f t="shared" ca="1" si="172"/>
        <v>1775598096966.4561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1775598096966.4561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7398325404.0269003</v>
      </c>
      <c r="L3678" s="455">
        <f t="shared" ca="1" si="172"/>
        <v>1782996422370.4829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1782996422370.4829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7429151759.8770123</v>
      </c>
      <c r="L3679" s="455">
        <f t="shared" ca="1" si="172"/>
        <v>1790425574130.3599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1790425574130.3599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7460106558.8764982</v>
      </c>
      <c r="L3680" s="455">
        <f t="shared" ca="1" si="172"/>
        <v>1797885680689.2363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1797885680689.2363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7491190336.2051525</v>
      </c>
      <c r="L3681" s="455">
        <f t="shared" ca="1" si="172"/>
        <v>1805376871025.4414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1805376871025.4414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7522403629.2726727</v>
      </c>
      <c r="L3682" s="455">
        <f t="shared" ca="1" si="172"/>
        <v>1812899274654.7141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1812899274654.7141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7553746977.7279749</v>
      </c>
      <c r="L3683" s="455">
        <f t="shared" ca="1" si="172"/>
        <v>1820453021632.4421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1820453021632.4421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7585220923.4685087</v>
      </c>
      <c r="L3684" s="455">
        <f t="shared" ca="1" si="172"/>
        <v>1828038242555.9106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1828038242555.9106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7616826010.6496267</v>
      </c>
      <c r="L3685" s="455">
        <f t="shared" ca="1" si="172"/>
        <v>1835655068566.5603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1835655068566.5603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7648562785.6940022</v>
      </c>
      <c r="L3686" s="455">
        <f t="shared" ca="1" si="172"/>
        <v>1843303631352.2544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1843303631352.2544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7680431797.3010597</v>
      </c>
      <c r="L3687" s="455">
        <f t="shared" ca="1" si="172"/>
        <v>1850984063149.5554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1850984063149.5554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7712433596.456481</v>
      </c>
      <c r="L3688" s="455">
        <f t="shared" ca="1" si="172"/>
        <v>1858696496746.012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1858696496746.012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7744568736.4417162</v>
      </c>
      <c r="L3689" s="455">
        <f t="shared" ca="1" si="172"/>
        <v>1866441065482.4536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1866441065482.4536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7776837772.8435564</v>
      </c>
      <c r="L3690" s="455">
        <f t="shared" ca="1" si="172"/>
        <v>1874217903255.2971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1874217903255.2971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7809241263.5637388</v>
      </c>
      <c r="L3691" s="455">
        <f t="shared" ca="1" si="172"/>
        <v>1882027144518.8608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1882027144518.8608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7841779768.8285875</v>
      </c>
      <c r="L3692" s="455">
        <f t="shared" ca="1" si="172"/>
        <v>1889868924287.6895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1889868924287.6895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7874453851.1987057</v>
      </c>
      <c r="L3693" s="455">
        <f t="shared" ca="1" si="172"/>
        <v>1897743378138.8882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1897743378138.8882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7907264075.578701</v>
      </c>
      <c r="L3694" s="455">
        <f t="shared" ca="1" si="172"/>
        <v>1905650642214.4668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1905650642214.4668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7940211009.2269449</v>
      </c>
      <c r="L3695" s="455">
        <f t="shared" ca="1" si="172"/>
        <v>1913590853223.6938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1913590853223.6938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7973295221.7653913</v>
      </c>
      <c r="L3696" s="455">
        <f t="shared" ca="1" si="172"/>
        <v>1921564148445.4592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1921564148445.4592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8006517285.1894121</v>
      </c>
      <c r="L3697" s="455">
        <f t="shared" ca="1" si="172"/>
        <v>1929570665730.6487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1929570665730.6487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8039877773.8777027</v>
      </c>
      <c r="L3698" s="455">
        <f t="shared" ca="1" si="172"/>
        <v>1937610543504.5264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1937610543504.5264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8073377264.6021929</v>
      </c>
      <c r="L3699" s="455">
        <f t="shared" ca="1" si="172"/>
        <v>1945683920769.1287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1945683920769.1287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8107016336.5380363</v>
      </c>
      <c r="L3700" s="455">
        <f t="shared" ca="1" si="172"/>
        <v>1953790937105.6667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1953790937105.6667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8140795571.273612</v>
      </c>
      <c r="L3701" s="455">
        <f t="shared" ca="1" si="172"/>
        <v>1961931732676.9404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1961931732676.9404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8174715552.8205853</v>
      </c>
      <c r="L3702" s="455">
        <f t="shared" ca="1" si="172"/>
        <v>1970106448229.761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1970106448229.761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8208776867.6240044</v>
      </c>
      <c r="L3703" s="455">
        <f t="shared" ca="1" si="172"/>
        <v>1978315225097.385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1978315225097.385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8242980104.5724373</v>
      </c>
      <c r="L3704" s="455">
        <f t="shared" ca="1" si="172"/>
        <v>1986558205201.9575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1986558205201.9575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8277325855.0081549</v>
      </c>
      <c r="L3705" s="455">
        <f t="shared" ca="1" si="172"/>
        <v>1994835531056.9656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1994835531056.9656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8311814712.7373552</v>
      </c>
      <c r="L3706" s="455">
        <f t="shared" ca="1" si="172"/>
        <v>2003147345769.7029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2003147345769.7029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8346447274.0404272</v>
      </c>
      <c r="L3707" s="455">
        <f t="shared" ca="1" si="172"/>
        <v>2011493793043.7434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2011493793043.7434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8381224137.6822643</v>
      </c>
      <c r="L3708" s="455">
        <f t="shared" ca="1" si="172"/>
        <v>2019875017181.4258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2019875017181.4258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8416145904.9226074</v>
      </c>
      <c r="L3709" s="455">
        <f t="shared" ca="1" si="172"/>
        <v>2028291163086.3484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2028291163086.3484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8451213179.5264511</v>
      </c>
      <c r="L3710" s="455">
        <f t="shared" ca="1" si="172"/>
        <v>2036742376265.8748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2036742376265.8748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8486426567.774478</v>
      </c>
      <c r="L3711" s="455">
        <f t="shared" ca="1" si="172"/>
        <v>2045228802833.6492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2045228802833.6492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8521786678.4735384</v>
      </c>
      <c r="L3712" s="455">
        <f t="shared" ca="1" si="172"/>
        <v>2053750589512.1228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2053750589512.1228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8557294122.9671793</v>
      </c>
      <c r="L3713" s="455">
        <f t="shared" ca="1" si="172"/>
        <v>2062307883635.0901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2062307883635.0901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8592949515.1462078</v>
      </c>
      <c r="L3714" s="455">
        <f t="shared" ca="1" si="172"/>
        <v>2070900833150.2363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2070900833150.2363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8628753471.4593182</v>
      </c>
      <c r="L3715" s="455">
        <f t="shared" ca="1" si="172"/>
        <v>2079529586621.6956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2079529586621.6956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8664706610.9237309</v>
      </c>
      <c r="L3716" s="455">
        <f t="shared" ca="1" si="172"/>
        <v>2088194293232.6194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2088194293232.6194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8700809555.1359138</v>
      </c>
      <c r="L3717" s="455">
        <f t="shared" ca="1" si="172"/>
        <v>2096895102787.7554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2096895102787.7554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8737062928.2823143</v>
      </c>
      <c r="L3718" s="455">
        <f t="shared" ca="1" si="172"/>
        <v>2105632165716.0376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2105632165716.0376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8773467357.150156</v>
      </c>
      <c r="L3719" s="455">
        <f t="shared" ca="1" si="172"/>
        <v>2114405633073.1877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2114405633073.1877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8810023471.1382828</v>
      </c>
      <c r="L3720" s="455">
        <f t="shared" ca="1" si="172"/>
        <v>2123215656544.3259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2123215656544.3259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8846731902.2680264</v>
      </c>
      <c r="L3721" s="455">
        <f t="shared" ca="1" si="172"/>
        <v>2132062388446.594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2132062388446.594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8883593285.1941414</v>
      </c>
      <c r="L3722" s="455">
        <f t="shared" ca="1" si="172"/>
        <v>2140945981731.7881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2140945981731.7881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8920608257.2157841</v>
      </c>
      <c r="L3723" s="455">
        <f t="shared" ca="1" si="172"/>
        <v>2149866589989.0039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2149866589989.0039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8957777458.2875156</v>
      </c>
      <c r="L3724" s="455">
        <f t="shared" ca="1" si="172"/>
        <v>2158824367447.2915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2158824367447.2915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8995101531.0303802</v>
      </c>
      <c r="L3725" s="455">
        <f t="shared" ca="1" si="172"/>
        <v>2167819468978.3218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2167819468978.3218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9032581120.7430077</v>
      </c>
      <c r="L3726" s="455">
        <f t="shared" ca="1" si="172"/>
        <v>2176852050099.0647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2176852050099.0647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9070216875.4127693</v>
      </c>
      <c r="L3727" s="455">
        <f t="shared" ca="1" si="172"/>
        <v>2185922266974.4775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2185922266974.4775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9108009445.7269897</v>
      </c>
      <c r="L3728" s="455">
        <f t="shared" ca="1" si="172"/>
        <v>2195030276420.2046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2195030276420.2046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9145959485.0841866</v>
      </c>
      <c r="L3729" s="455">
        <f t="shared" ca="1" si="172"/>
        <v>2204176235905.2886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2204176235905.2886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9184067649.6053696</v>
      </c>
      <c r="L3730" s="455">
        <f t="shared" ca="1" si="172"/>
        <v>2213360303554.894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2213360303554.894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9222334598.1453915</v>
      </c>
      <c r="L3731" s="455">
        <f t="shared" ca="1" si="172"/>
        <v>2222582638153.0396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2222582638153.0396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9260760992.3043308</v>
      </c>
      <c r="L3732" s="455">
        <f t="shared" ca="1" si="172"/>
        <v>2231843399145.3438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2231843399145.3438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9299347496.4389324</v>
      </c>
      <c r="L3733" s="455">
        <f t="shared" ca="1" si="172"/>
        <v>2241142746641.7827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2241142746641.7827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9338094777.6740952</v>
      </c>
      <c r="L3734" s="455">
        <f t="shared" ca="1" si="172"/>
        <v>2250480841419.457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2250480841419.457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9377003505.9144039</v>
      </c>
      <c r="L3735" s="455">
        <f t="shared" ca="1" si="172"/>
        <v>2259857844925.3716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2259857844925.3716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9416074353.8557148</v>
      </c>
      <c r="L3736" s="455">
        <f t="shared" ca="1" si="172"/>
        <v>2269273919279.2275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2269273919279.2275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9455307996.9967804</v>
      </c>
      <c r="L3737" s="455">
        <f t="shared" ca="1" si="172"/>
        <v>2278729227276.2241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2278729227276.2241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9494705113.6509342</v>
      </c>
      <c r="L3738" s="455">
        <f t="shared" ca="1" si="172"/>
        <v>2288223932389.875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2288223932389.875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9534266384.9578133</v>
      </c>
      <c r="L3739" s="455">
        <f t="shared" ca="1" si="172"/>
        <v>2297758198774.833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2297758198774.833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9573992494.8951378</v>
      </c>
      <c r="L3740" s="455">
        <f t="shared" ca="1" si="172"/>
        <v>2307332191269.728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2307332191269.728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9613884130.2905331</v>
      </c>
      <c r="L3741" s="455">
        <f t="shared" ca="1" si="172"/>
        <v>2316946075400.0186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2316946075400.0186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9653941980.8334103</v>
      </c>
      <c r="L3742" s="455">
        <f t="shared" ca="1" si="172"/>
        <v>2326600017380.8521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2326600017380.8521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9694166739.0868835</v>
      </c>
      <c r="L3743" s="455">
        <f t="shared" ca="1" si="172"/>
        <v>2336294184119.939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2336294184119.939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9734559100.4997463</v>
      </c>
      <c r="L3744" s="455">
        <f t="shared" ca="1" si="172"/>
        <v>2346028743220.4385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2346028743220.4385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9775119763.4184933</v>
      </c>
      <c r="L3745" s="455">
        <f t="shared" ca="1" si="172"/>
        <v>2355803862983.8569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2355803862983.8569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9815849429.0994034</v>
      </c>
      <c r="L3746" s="455">
        <f t="shared" ca="1" si="172"/>
        <v>2365619712412.9565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2365619712412.9565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9856748801.7206516</v>
      </c>
      <c r="L3747" s="455">
        <f t="shared" ca="1" si="172"/>
        <v>2375476461214.6772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2375476461214.6772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9897818588.3944893</v>
      </c>
      <c r="L3748" s="455">
        <f t="shared" ca="1" si="172"/>
        <v>2385374279803.0718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2385374279803.0718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9939059499.1794662</v>
      </c>
      <c r="L3749" s="455">
        <f t="shared" ca="1" si="172"/>
        <v>2395313339302.2515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2395313339302.2515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9980472247.0927143</v>
      </c>
      <c r="L3750" s="455">
        <f t="shared" ca="1" si="172"/>
        <v>2405293811549.3442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2405293811549.3442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10022057548.122267</v>
      </c>
      <c r="L3751" s="455">
        <f t="shared" ca="1" si="172"/>
        <v>2415315869097.4663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2415315869097.4663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10063816121.239443</v>
      </c>
      <c r="L3752" s="455">
        <f t="shared" ca="1" si="172"/>
        <v>2425379685218.7056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2425379685218.7056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10105748688.411274</v>
      </c>
      <c r="L3753" s="455">
        <f t="shared" ca="1" si="172"/>
        <v>2435485433907.1167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2435485433907.1167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10147855974.612986</v>
      </c>
      <c r="L3754" s="455">
        <f t="shared" ca="1" si="172"/>
        <v>2445633289881.7295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2445633289881.7295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10190138707.84054</v>
      </c>
      <c r="L3755" s="455">
        <f t="shared" ca="1" si="172"/>
        <v>2455823428589.5698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2455823428589.5698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10232597619.123207</v>
      </c>
      <c r="L3756" s="455">
        <f t="shared" ca="1" si="172"/>
        <v>2466056026208.6929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2466056026208.6929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10275233442.536221</v>
      </c>
      <c r="L3757" s="455">
        <f t="shared" ca="1" si="172"/>
        <v>2476331259651.229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2476331259651.229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10318046915.213453</v>
      </c>
      <c r="L3758" s="455">
        <f t="shared" ca="1" si="172"/>
        <v>2486649306566.4424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2486649306566.4424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10361038777.360176</v>
      </c>
      <c r="L3759" s="455">
        <f t="shared" ca="1" si="172"/>
        <v>2497010345343.8027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2497010345343.8027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10404209772.265844</v>
      </c>
      <c r="L3760" s="455">
        <f t="shared" ca="1" si="172"/>
        <v>2507414555116.0684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2507414555116.0684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10447560646.316952</v>
      </c>
      <c r="L3761" s="455">
        <f t="shared" ca="1" si="172"/>
        <v>2517862115762.3853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2517862115762.3853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10491092149.009939</v>
      </c>
      <c r="L3762" s="455">
        <f t="shared" ca="1" si="172"/>
        <v>2528353207911.395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2528353207911.395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10534805032.964146</v>
      </c>
      <c r="L3763" s="455">
        <f t="shared" ca="1" si="172"/>
        <v>2538888012944.3594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2538888012944.3594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10578700053.93483</v>
      </c>
      <c r="L3764" s="455">
        <f t="shared" ca="1" si="172"/>
        <v>2549466712998.2944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2549466712998.2944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10622777970.826227</v>
      </c>
      <c r="L3765" s="455">
        <f t="shared" ca="1" si="172"/>
        <v>2560089490969.1206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2560089490969.1206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10667039545.70467</v>
      </c>
      <c r="L3766" s="455">
        <f t="shared" ca="1" si="172"/>
        <v>2570756530514.8252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2570756530514.8252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10711485543.811771</v>
      </c>
      <c r="L3767" s="455">
        <f t="shared" ca="1" si="172"/>
        <v>2581468016058.6372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2581468016058.6372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10756116733.577656</v>
      </c>
      <c r="L3768" s="455">
        <f t="shared" ca="1" si="172"/>
        <v>2592224132792.2148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2592224132792.2148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10800933886.634228</v>
      </c>
      <c r="L3769" s="455">
        <f t="shared" ca="1" si="172"/>
        <v>2603025066678.8491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2603025066678.8491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10845937777.828537</v>
      </c>
      <c r="L3770" s="455">
        <f t="shared" ca="1" si="172"/>
        <v>2613871004456.6777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2613871004456.6777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10891129185.236156</v>
      </c>
      <c r="L3771" s="455">
        <f t="shared" ca="1" si="172"/>
        <v>2624762133641.9141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2624762133641.9141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10936508890.174643</v>
      </c>
      <c r="L3772" s="455">
        <f t="shared" ca="1" si="172"/>
        <v>2635698642532.0889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2635698642532.0889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10982077677.217037</v>
      </c>
      <c r="L3773" s="455">
        <f t="shared" ca="1" si="172"/>
        <v>2646680720209.3057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2646680720209.3057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11027836334.205441</v>
      </c>
      <c r="L3774" s="455">
        <f t="shared" ca="1" si="172"/>
        <v>2657708556543.5112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2657708556543.5112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11073785652.264629</v>
      </c>
      <c r="L3775" s="455">
        <f t="shared" ca="1" si="172"/>
        <v>2668782342195.7759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2668782342195.7759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11119926425.815733</v>
      </c>
      <c r="L3776" s="455">
        <f t="shared" ca="1" si="172"/>
        <v>2679902268621.5918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2679902268621.5918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11166259452.589966</v>
      </c>
      <c r="L3777" s="455">
        <f t="shared" ca="1" si="172"/>
        <v>2691068528074.1816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2691068528074.1816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11212785533.642424</v>
      </c>
      <c r="L3778" s="455">
        <f t="shared" ca="1" si="172"/>
        <v>2702281313607.8242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2702281313607.8242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11259505473.365934</v>
      </c>
      <c r="L3779" s="455">
        <f t="shared" ca="1" si="172"/>
        <v>2713540819081.1899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2713540819081.1899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11306420079.504957</v>
      </c>
      <c r="L3780" s="455">
        <f t="shared" ca="1" si="172"/>
        <v>2724847239160.6948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2724847239160.6948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11353530163.169561</v>
      </c>
      <c r="L3781" s="455">
        <f t="shared" ca="1" si="172"/>
        <v>2736200769323.8643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2736200769323.8643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11400836538.849434</v>
      </c>
      <c r="L3782" s="455">
        <f t="shared" ca="1" si="172"/>
        <v>2747601605862.7139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2747601605862.7139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11448340024.427975</v>
      </c>
      <c r="L3783" s="455">
        <f t="shared" ca="1" si="172"/>
        <v>2759049945887.1416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2759049945887.1416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11496041441.196423</v>
      </c>
      <c r="L3784" s="455">
        <f t="shared" ca="1" si="172"/>
        <v>2770545987328.3379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2770545987328.3379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11543941613.868074</v>
      </c>
      <c r="L3785" s="455">
        <f t="shared" ca="1" si="172"/>
        <v>2782089928942.2061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2782089928942.2061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11592041370.592525</v>
      </c>
      <c r="L3786" s="455">
        <f t="shared" ca="1" si="172"/>
        <v>2793681970312.7983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2793681970312.7983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11640341542.969994</v>
      </c>
      <c r="L3787" s="455">
        <f t="shared" ca="1" si="172"/>
        <v>2805322311855.7686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2805322311855.7686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11688842966.065702</v>
      </c>
      <c r="L3788" s="455">
        <f t="shared" ca="1" si="172"/>
        <v>2817011154821.8345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2817011154821.8345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11737546478.424311</v>
      </c>
      <c r="L3789" s="455">
        <f t="shared" ca="1" si="172"/>
        <v>2828748701300.2588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2828748701300.2588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11786452922.084412</v>
      </c>
      <c r="L3790" s="455">
        <f t="shared" ca="1" si="172"/>
        <v>2840535154222.3433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2840535154222.3433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11835563142.593098</v>
      </c>
      <c r="L3791" s="455">
        <f t="shared" ca="1" si="172"/>
        <v>2852370717364.9365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2852370717364.9365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11884877989.020569</v>
      </c>
      <c r="L3792" s="455">
        <f t="shared" ca="1" si="172"/>
        <v>2864255595353.957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2864255595353.957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11934398313.974821</v>
      </c>
      <c r="L3793" s="455">
        <f t="shared" ca="1" si="172"/>
        <v>2876189993667.9316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2876189993667.9316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11984124973.616383</v>
      </c>
      <c r="L3794" s="455">
        <f t="shared" ca="1" si="172"/>
        <v>2888174118641.5479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2888174118641.5479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12034058827.673117</v>
      </c>
      <c r="L3795" s="455">
        <f t="shared" ca="1" si="172"/>
        <v>2900208177469.2212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2900208177469.2212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12084200739.455088</v>
      </c>
      <c r="L3796" s="455">
        <f t="shared" ca="1" si="172"/>
        <v>2912292378208.6763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2912292378208.6763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12134551575.869484</v>
      </c>
      <c r="L3797" s="455">
        <f t="shared" ca="1" si="172"/>
        <v>2924426929784.5459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2924426929784.5459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12185112207.435608</v>
      </c>
      <c r="L3798" s="455">
        <f t="shared" ca="1" si="172"/>
        <v>2936612041991.9814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2936612041991.9814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12235883508.299923</v>
      </c>
      <c r="L3799" s="455">
        <f t="shared" ca="1" si="172"/>
        <v>2948847925500.2813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2948847925500.2813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12286866356.251171</v>
      </c>
      <c r="L3800" s="455">
        <f t="shared" ca="1" si="172"/>
        <v>2961134791856.5322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2961134791856.5322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12338061632.73555</v>
      </c>
      <c r="L3801" s="455">
        <f t="shared" ca="1" si="172"/>
        <v>2973472853489.2676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2973472853489.2676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12389470222.871948</v>
      </c>
      <c r="L3802" s="455">
        <f t="shared" ca="1" si="172"/>
        <v>2985862323712.1396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2985862323712.1396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12441093015.467249</v>
      </c>
      <c r="L3803" s="455">
        <f t="shared" ca="1" si="172"/>
        <v>2998303416727.6069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2998303416727.6069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12492930903.031696</v>
      </c>
      <c r="L3804" s="455">
        <f t="shared" ca="1" si="172"/>
        <v>3010796347630.6387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3010796347630.6387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12544984781.794327</v>
      </c>
      <c r="L3805" s="455">
        <f t="shared" ca="1" si="172"/>
        <v>3023341332412.4331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3023341332412.4331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12597255551.718472</v>
      </c>
      <c r="L3806" s="455">
        <f t="shared" ca="1" si="172"/>
        <v>3035938587964.1514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3035938587964.1514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12649744116.517298</v>
      </c>
      <c r="L3807" s="455">
        <f t="shared" ca="1" si="172"/>
        <v>3048588332080.6685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3048588332080.6685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12702451383.669453</v>
      </c>
      <c r="L3808" s="455">
        <f t="shared" ca="1" si="172"/>
        <v>3061290783464.3379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3061290783464.3379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12755378264.434742</v>
      </c>
      <c r="L3809" s="455">
        <f t="shared" ca="1" si="172"/>
        <v>3074046161728.7725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3074046161728.7725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12808525673.869884</v>
      </c>
      <c r="L3810" s="455">
        <f t="shared" ca="1" si="172"/>
        <v>3086854687402.6426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3086854687402.6426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12861894530.844343</v>
      </c>
      <c r="L3811" s="455">
        <f t="shared" ca="1" si="172"/>
        <v>3099716581933.4868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3099716581933.4868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12915485758.056194</v>
      </c>
      <c r="L3812" s="455">
        <f t="shared" ca="1" si="172"/>
        <v>3112632067691.543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3112632067691.543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12969300282.048096</v>
      </c>
      <c r="L3813" s="455">
        <f t="shared" ca="1" si="172"/>
        <v>3125601367973.5908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3125601367973.5908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13023339033.223295</v>
      </c>
      <c r="L3814" s="455">
        <f t="shared" ca="1" si="172"/>
        <v>3138624707006.814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3138624707006.814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13077602945.861725</v>
      </c>
      <c r="L3815" s="455">
        <f t="shared" ca="1" si="172"/>
        <v>3151702309952.6758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3151702309952.6758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13132092958.136148</v>
      </c>
      <c r="L3816" s="455">
        <f t="shared" ca="1" si="172"/>
        <v>3164834402910.812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3164834402910.812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13186810012.128384</v>
      </c>
      <c r="L3817" s="455">
        <f t="shared" ca="1" si="172"/>
        <v>3178021212922.9404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3178021212922.9404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13241755053.845585</v>
      </c>
      <c r="L3818" s="455">
        <f t="shared" ca="1" si="172"/>
        <v>3191262967976.7861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3191262967976.7861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13296929033.236609</v>
      </c>
      <c r="L3819" s="455">
        <f t="shared" ca="1" si="172"/>
        <v>3204559897010.0229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3204559897010.0229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13352332904.208429</v>
      </c>
      <c r="L3820" s="455">
        <f t="shared" ca="1" si="172"/>
        <v>3217912229914.2314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3217912229914.2314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13407967624.642632</v>
      </c>
      <c r="L3821" s="455">
        <f t="shared" ca="1" si="172"/>
        <v>3231320197538.874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3231320197538.874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13463834156.411976</v>
      </c>
      <c r="L3822" s="455">
        <f t="shared" ca="1" si="172"/>
        <v>3244784031695.2861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3244784031695.2861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13519933465.397026</v>
      </c>
      <c r="L3823" s="455">
        <f t="shared" ca="1" si="172"/>
        <v>3258303965160.6831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3258303965160.6831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13576266521.502846</v>
      </c>
      <c r="L3824" s="455">
        <f t="shared" ca="1" si="172"/>
        <v>3271880231682.186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3271880231682.186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13632834298.675776</v>
      </c>
      <c r="L3825" s="455">
        <f t="shared" ca="1" si="172"/>
        <v>3285513065980.8618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3285513065980.8618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13689637774.920258</v>
      </c>
      <c r="L3826" s="455">
        <f t="shared" ca="1" si="172"/>
        <v>3299202703755.7822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3299202703755.7822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13746677932.31576</v>
      </c>
      <c r="L3827" s="455">
        <f t="shared" ca="1" si="172"/>
        <v>3312949381688.0981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3312949381688.0981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13803955757.033743</v>
      </c>
      <c r="L3828" s="455">
        <f t="shared" ca="1" si="172"/>
        <v>3326753337445.1318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3326753337445.1318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13861472239.354715</v>
      </c>
      <c r="L3829" s="455">
        <f t="shared" ca="1" si="172"/>
        <v>3340614809684.4863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3340614809684.4863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13919228373.68536</v>
      </c>
      <c r="L3830" s="455">
        <f t="shared" ca="1" si="172"/>
        <v>3354534038058.1719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3354534038058.1719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13977225158.575716</v>
      </c>
      <c r="L3831" s="455">
        <f t="shared" ca="1" si="172"/>
        <v>3368511263216.7476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3368511263216.7476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14035463596.736448</v>
      </c>
      <c r="L3832" s="455">
        <f t="shared" ca="1" si="172"/>
        <v>3382546726813.4839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3382546726813.4839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14093944695.056183</v>
      </c>
      <c r="L3833" s="455">
        <f t="shared" ref="L3833:L4087" ca="1" si="177">I3833-J3833+K3833</f>
        <v>3396640671508.54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3396640671508.54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14152669464.618917</v>
      </c>
      <c r="L3834" s="455">
        <f t="shared" ca="1" si="177"/>
        <v>3410793340973.1592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3410793340973.1592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14211638920.721497</v>
      </c>
      <c r="L3835" s="455">
        <f t="shared" ca="1" si="177"/>
        <v>3425004979893.8809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3425004979893.8809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14270854082.891169</v>
      </c>
      <c r="L3836" s="455">
        <f t="shared" ca="1" si="177"/>
        <v>3439275833976.772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3439275833976.772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14330315974.903214</v>
      </c>
      <c r="L3837" s="455">
        <f t="shared" ca="1" si="177"/>
        <v>3453606149951.6753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3453606149951.6753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14390025624.798647</v>
      </c>
      <c r="L3838" s="455">
        <f t="shared" ca="1" si="177"/>
        <v>3467996175576.4741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3467996175576.4741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14449984064.901976</v>
      </c>
      <c r="L3839" s="455">
        <f t="shared" ca="1" si="177"/>
        <v>3482446159641.376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3482446159641.376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14510192331.839066</v>
      </c>
      <c r="L3840" s="455">
        <f t="shared" ca="1" si="177"/>
        <v>3496956351973.2148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3496956351973.2148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14570651466.555061</v>
      </c>
      <c r="L3841" s="455">
        <f t="shared" ca="1" si="177"/>
        <v>3511527003439.77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3511527003439.77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14631362514.332375</v>
      </c>
      <c r="L3842" s="455">
        <f t="shared" ca="1" si="177"/>
        <v>3526158365954.1025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3526158365954.1025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14692326524.80876</v>
      </c>
      <c r="L3843" s="455">
        <f t="shared" ca="1" si="177"/>
        <v>3540850692478.9111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3540850692478.9111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14753544551.995462</v>
      </c>
      <c r="L3844" s="455">
        <f t="shared" ca="1" si="177"/>
        <v>3555604237030.9067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3555604237030.9067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14815017654.295444</v>
      </c>
      <c r="L3845" s="455">
        <f t="shared" ca="1" si="177"/>
        <v>3570419254685.2021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3570419254685.2021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14876746894.521673</v>
      </c>
      <c r="L3846" s="455">
        <f t="shared" ca="1" si="177"/>
        <v>3585296001579.7236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3585296001579.7236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14938733339.915514</v>
      </c>
      <c r="L3847" s="455">
        <f t="shared" ca="1" si="177"/>
        <v>3600234734919.6392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3600234734919.6392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15000978062.165163</v>
      </c>
      <c r="L3848" s="455">
        <f t="shared" ca="1" si="177"/>
        <v>3615235712981.8042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3615235712981.8042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15063482137.424185</v>
      </c>
      <c r="L3849" s="455">
        <f t="shared" ca="1" si="177"/>
        <v>3630299195119.2285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3630299195119.2285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15126246646.330118</v>
      </c>
      <c r="L3850" s="455">
        <f t="shared" ca="1" si="177"/>
        <v>3645425441765.5586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3645425441765.5586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15189272674.023159</v>
      </c>
      <c r="L3851" s="455">
        <f t="shared" ca="1" si="177"/>
        <v>3660614714439.5815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3660614714439.5815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15252561310.164921</v>
      </c>
      <c r="L3852" s="455">
        <f t="shared" ca="1" si="177"/>
        <v>3675867275749.7466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3675867275749.7466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15316113648.957275</v>
      </c>
      <c r="L3853" s="455">
        <f t="shared" ca="1" si="177"/>
        <v>3691183389398.7041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3691183389398.7041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15379930789.161266</v>
      </c>
      <c r="L3854" s="455">
        <f t="shared" ca="1" si="177"/>
        <v>3706563320187.8652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3706563320187.8652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15444013834.116104</v>
      </c>
      <c r="L3855" s="455">
        <f t="shared" ca="1" si="177"/>
        <v>3722007334021.9814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3722007334021.9814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15508363891.758255</v>
      </c>
      <c r="L3856" s="455">
        <f t="shared" ca="1" si="177"/>
        <v>3737515697913.7397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3737515697913.7397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15572982074.640581</v>
      </c>
      <c r="L3857" s="455">
        <f t="shared" ca="1" si="177"/>
        <v>3753088679988.3804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3753088679988.3804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15637869499.951584</v>
      </c>
      <c r="L3858" s="455">
        <f t="shared" ca="1" si="177"/>
        <v>3768726549488.332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3768726549488.332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15703027289.534716</v>
      </c>
      <c r="L3859" s="455">
        <f t="shared" ca="1" si="177"/>
        <v>3784429576777.8667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3784429576777.8667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15768456569.907778</v>
      </c>
      <c r="L3860" s="455">
        <f t="shared" ca="1" si="177"/>
        <v>3800198033347.7744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3800198033347.7744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15834158472.282393</v>
      </c>
      <c r="L3861" s="455">
        <f t="shared" ca="1" si="177"/>
        <v>3816032191820.0566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3816032191820.0566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15900134132.583567</v>
      </c>
      <c r="L3862" s="455">
        <f t="shared" ca="1" si="177"/>
        <v>3831932325952.6401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3831932325952.6401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15966384691.469332</v>
      </c>
      <c r="L3863" s="455">
        <f t="shared" ca="1" si="177"/>
        <v>3847898710644.1094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3847898710644.1094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16032911294.350458</v>
      </c>
      <c r="L3864" s="455">
        <f t="shared" ca="1" si="177"/>
        <v>3863931621938.46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3863931621938.46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16099715091.41025</v>
      </c>
      <c r="L3865" s="455">
        <f t="shared" ca="1" si="177"/>
        <v>3880031337029.8701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3880031337029.8701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16166797237.624456</v>
      </c>
      <c r="L3866" s="455">
        <f t="shared" ca="1" si="177"/>
        <v>3896198134267.4946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3896198134267.4946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16234158892.781225</v>
      </c>
      <c r="L3867" s="455">
        <f t="shared" ca="1" si="177"/>
        <v>3912432293160.2759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3912432293160.2759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16301801221.501152</v>
      </c>
      <c r="L3868" s="455">
        <f t="shared" ca="1" si="177"/>
        <v>3928734094381.7769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3928734094381.7769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16369725393.257401</v>
      </c>
      <c r="L3869" s="455">
        <f t="shared" ca="1" si="177"/>
        <v>3945103819775.0342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3945103819775.0342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16437932582.395973</v>
      </c>
      <c r="L3870" s="455">
        <f t="shared" ca="1" si="177"/>
        <v>3961541752357.4302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3961541752357.4302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16506423968.15596</v>
      </c>
      <c r="L3871" s="455">
        <f t="shared" ca="1" si="177"/>
        <v>3978048176325.5859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3978048176325.5859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16575200734.689943</v>
      </c>
      <c r="L3872" s="455">
        <f t="shared" ca="1" si="177"/>
        <v>3994623377060.2759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3994623377060.2759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16644264071.084484</v>
      </c>
      <c r="L3873" s="455">
        <f t="shared" ca="1" si="177"/>
        <v>4011267641131.3604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4011267641131.3604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16713615171.380669</v>
      </c>
      <c r="L3874" s="455">
        <f t="shared" ca="1" si="177"/>
        <v>4027981256302.7412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4027981256302.7412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16783255234.594757</v>
      </c>
      <c r="L3875" s="455">
        <f t="shared" ca="1" si="177"/>
        <v>4044764511537.3359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4044764511537.3359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16853185464.738899</v>
      </c>
      <c r="L3876" s="455">
        <f t="shared" ca="1" si="177"/>
        <v>4061617697002.0747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4061617697002.0747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16923407070.841978</v>
      </c>
      <c r="L3877" s="455">
        <f t="shared" ca="1" si="177"/>
        <v>4078541104072.9165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4078541104072.9165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16993921266.970488</v>
      </c>
      <c r="L3878" s="455">
        <f t="shared" ca="1" si="177"/>
        <v>4095535025339.8872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4095535025339.8872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17064729272.249529</v>
      </c>
      <c r="L3879" s="455">
        <f t="shared" ca="1" si="177"/>
        <v>4112599754612.1367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4112599754612.1367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17135832310.883904</v>
      </c>
      <c r="L3880" s="455">
        <f t="shared" ca="1" si="177"/>
        <v>4129735586923.0205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4129735586923.0205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17207231612.179253</v>
      </c>
      <c r="L3881" s="455">
        <f t="shared" ca="1" si="177"/>
        <v>4146942818535.1997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4146942818535.1997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17278928410.563332</v>
      </c>
      <c r="L3882" s="455">
        <f t="shared" ca="1" si="177"/>
        <v>4164221746945.7632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4164221746945.7632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17350923945.607346</v>
      </c>
      <c r="L3883" s="455">
        <f t="shared" ca="1" si="177"/>
        <v>4181572670891.3706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4181572670891.3706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17423219462.047375</v>
      </c>
      <c r="L3884" s="455">
        <f t="shared" ca="1" si="177"/>
        <v>4198995890353.418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4198995890353.418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17495816209.805908</v>
      </c>
      <c r="L3885" s="455">
        <f t="shared" ca="1" si="177"/>
        <v>4216491706563.2236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4216491706563.2236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17568715444.013432</v>
      </c>
      <c r="L3886" s="455">
        <f t="shared" ca="1" si="177"/>
        <v>4234060422007.2373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4234060422007.2373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17641918425.030155</v>
      </c>
      <c r="L3887" s="455">
        <f t="shared" ca="1" si="177"/>
        <v>4251702340432.2676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4251702340432.2676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17715426418.467781</v>
      </c>
      <c r="L3888" s="455">
        <f t="shared" ca="1" si="177"/>
        <v>4269417766850.7354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4269417766850.7354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17789240695.211399</v>
      </c>
      <c r="L3889" s="455">
        <f t="shared" ca="1" si="177"/>
        <v>4287207007545.9468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4287207007545.9468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17863362531.441448</v>
      </c>
      <c r="L3890" s="455">
        <f t="shared" ca="1" si="177"/>
        <v>4305070370077.3882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4305070370077.3882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17937793208.655785</v>
      </c>
      <c r="L3891" s="455">
        <f t="shared" ca="1" si="177"/>
        <v>4323008163286.0439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4323008163286.0439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18012534013.691849</v>
      </c>
      <c r="L3892" s="455">
        <f t="shared" ca="1" si="177"/>
        <v>4341020697299.7358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4341020697299.7358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18087586238.748898</v>
      </c>
      <c r="L3893" s="455">
        <f t="shared" ca="1" si="177"/>
        <v>4359108283538.4849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4359108283538.4849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18162951181.410355</v>
      </c>
      <c r="L3894" s="455">
        <f t="shared" ca="1" si="177"/>
        <v>4377271234719.895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4377271234719.895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18238630144.666229</v>
      </c>
      <c r="L3895" s="455">
        <f t="shared" ca="1" si="177"/>
        <v>4395509864864.561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4395509864864.561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18314624436.935669</v>
      </c>
      <c r="L3896" s="455">
        <f t="shared" ca="1" si="177"/>
        <v>4413824489301.4971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4413824489301.4971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18390935372.089569</v>
      </c>
      <c r="L3897" s="455">
        <f t="shared" ca="1" si="177"/>
        <v>4432215424673.5869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4432215424673.5869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18467564269.473278</v>
      </c>
      <c r="L3898" s="455">
        <f t="shared" ca="1" si="177"/>
        <v>4450682988943.0605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4450682988943.0605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18544512453.92942</v>
      </c>
      <c r="L3899" s="455">
        <f t="shared" ca="1" si="177"/>
        <v>4469227501396.9902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4469227501396.9902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18621781255.820793</v>
      </c>
      <c r="L3900" s="455">
        <f t="shared" ca="1" si="177"/>
        <v>4487849282652.8105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4487849282652.8105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18699372011.053375</v>
      </c>
      <c r="L3901" s="455">
        <f t="shared" ca="1" si="177"/>
        <v>4506548654663.8643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4506548654663.8643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18777286061.099434</v>
      </c>
      <c r="L3902" s="455">
        <f t="shared" ca="1" si="177"/>
        <v>4525325940724.9639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4525325940724.9639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18855524753.020683</v>
      </c>
      <c r="L3903" s="455">
        <f t="shared" ca="1" si="177"/>
        <v>4544181465477.9844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4544181465477.9844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18934089439.4916</v>
      </c>
      <c r="L3904" s="455">
        <f t="shared" ca="1" si="177"/>
        <v>4563115554917.4756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4563115554917.4756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19012981478.822815</v>
      </c>
      <c r="L3905" s="455">
        <f t="shared" ca="1" si="177"/>
        <v>4582128536396.2988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4582128536396.2988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19092202234.984577</v>
      </c>
      <c r="L3906" s="455">
        <f t="shared" ca="1" si="177"/>
        <v>4601220738631.2832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4601220738631.2832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19171753077.630348</v>
      </c>
      <c r="L3907" s="455">
        <f t="shared" ca="1" si="177"/>
        <v>4620392491708.9131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4620392491708.9131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19251635382.120472</v>
      </c>
      <c r="L3908" s="455">
        <f t="shared" ca="1" si="177"/>
        <v>4639644127091.0332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4639644127091.0332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19331850529.545971</v>
      </c>
      <c r="L3909" s="455">
        <f t="shared" ca="1" si="177"/>
        <v>4658975977620.5791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4658975977620.5791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19412399906.752411</v>
      </c>
      <c r="L3910" s="455">
        <f t="shared" ca="1" si="177"/>
        <v>4678388377527.3311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4678388377527.3311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19493284906.36388</v>
      </c>
      <c r="L3911" s="455">
        <f t="shared" ca="1" si="177"/>
        <v>4697881662433.6953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4697881662433.6953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19574506926.807064</v>
      </c>
      <c r="L3912" s="455">
        <f t="shared" ca="1" si="177"/>
        <v>4717456169360.502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4717456169360.502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19656067372.335426</v>
      </c>
      <c r="L3913" s="455">
        <f t="shared" ca="1" si="177"/>
        <v>4737112236732.8369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4737112236732.8369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19737967653.053486</v>
      </c>
      <c r="L3914" s="455">
        <f t="shared" ca="1" si="177"/>
        <v>4756850204385.8906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4756850204385.8906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19820209184.941212</v>
      </c>
      <c r="L3915" s="455">
        <f t="shared" ca="1" si="177"/>
        <v>4776670413570.832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4776670413570.832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19902793389.878468</v>
      </c>
      <c r="L3916" s="455">
        <f t="shared" ca="1" si="177"/>
        <v>4796573206960.7109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4796573206960.7109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19985721695.669628</v>
      </c>
      <c r="L3917" s="455">
        <f t="shared" ca="1" si="177"/>
        <v>4816558928656.3809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4816558928656.3809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20068995536.068253</v>
      </c>
      <c r="L3918" s="455">
        <f t="shared" ca="1" si="177"/>
        <v>4836627924192.4492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4836627924192.4492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20152616350.801872</v>
      </c>
      <c r="L3919" s="455">
        <f t="shared" ca="1" si="177"/>
        <v>4856780540543.251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4856780540543.251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20236585585.596878</v>
      </c>
      <c r="L3920" s="455">
        <f t="shared" ca="1" si="177"/>
        <v>4877017126128.8477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4877017126128.8477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20320904692.203533</v>
      </c>
      <c r="L3921" s="455">
        <f t="shared" ca="1" si="177"/>
        <v>4897338030821.0508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4897338030821.0508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20405575128.421043</v>
      </c>
      <c r="L3922" s="455">
        <f t="shared" ca="1" si="177"/>
        <v>4917743605949.4717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4917743605949.4717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20490598358.122799</v>
      </c>
      <c r="L3923" s="455">
        <f t="shared" ca="1" si="177"/>
        <v>4938234204307.5947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4938234204307.5947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20575975851.281643</v>
      </c>
      <c r="L3924" s="455">
        <f t="shared" ca="1" si="177"/>
        <v>4958810180158.876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4958810180158.876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20661709083.995316</v>
      </c>
      <c r="L3925" s="455">
        <f t="shared" ca="1" si="177"/>
        <v>4979471889242.8711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4979471889242.8711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20747799538.511963</v>
      </c>
      <c r="L3926" s="455">
        <f t="shared" ca="1" si="177"/>
        <v>5000219688781.3828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5000219688781.3828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20834248703.25576</v>
      </c>
      <c r="L3927" s="455">
        <f t="shared" ca="1" si="177"/>
        <v>5021053937484.6387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5021053937484.6387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20921058072.852661</v>
      </c>
      <c r="L3928" s="455">
        <f t="shared" ca="1" si="177"/>
        <v>5041974995557.4912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5041974995557.4912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21008229148.156212</v>
      </c>
      <c r="L3929" s="455">
        <f t="shared" ca="1" si="177"/>
        <v>5062983224705.6475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5062983224705.6475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21095763436.273529</v>
      </c>
      <c r="L3930" s="455">
        <f t="shared" ca="1" si="177"/>
        <v>5084078988141.9209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5084078988141.9209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21183662450.591335</v>
      </c>
      <c r="L3931" s="455">
        <f t="shared" ca="1" si="177"/>
        <v>5105262650592.5127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5105262650592.5127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21271927710.802135</v>
      </c>
      <c r="L3932" s="455">
        <f t="shared" ca="1" si="177"/>
        <v>5126534578303.3145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5126534578303.3145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21360560742.930477</v>
      </c>
      <c r="L3933" s="455">
        <f t="shared" ca="1" si="177"/>
        <v>5147895139046.2451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5147895139046.2451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21449563079.359356</v>
      </c>
      <c r="L3934" s="455">
        <f t="shared" ca="1" si="177"/>
        <v>5169344702125.6045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5169344702125.6045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21538936258.856686</v>
      </c>
      <c r="L3935" s="455">
        <f t="shared" ca="1" si="177"/>
        <v>5190883638384.4609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5190883638384.4609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21628681826.601921</v>
      </c>
      <c r="L3936" s="455">
        <f t="shared" ca="1" si="177"/>
        <v>5212512320211.0625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5212512320211.0625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21718801334.212761</v>
      </c>
      <c r="L3937" s="455">
        <f t="shared" ca="1" si="177"/>
        <v>5234231121545.2754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5234231121545.2754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21809296339.77198</v>
      </c>
      <c r="L3938" s="455">
        <f t="shared" ca="1" si="177"/>
        <v>5256040417885.0479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5256040417885.0479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21900168407.854366</v>
      </c>
      <c r="L3939" s="455">
        <f t="shared" ca="1" si="177"/>
        <v>5277940586292.9023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5277940586292.9023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21991419109.553761</v>
      </c>
      <c r="L3940" s="455">
        <f t="shared" ca="1" si="177"/>
        <v>5299932005402.4561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5299932005402.4561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22083050022.510235</v>
      </c>
      <c r="L3941" s="455">
        <f t="shared" ca="1" si="177"/>
        <v>5322015055424.9658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5322015055424.9658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22175062730.937359</v>
      </c>
      <c r="L3942" s="455">
        <f t="shared" ca="1" si="177"/>
        <v>5344190118155.9033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5344190118155.9033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22267458825.649597</v>
      </c>
      <c r="L3943" s="455">
        <f t="shared" ca="1" si="177"/>
        <v>5366457576981.5527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5366457576981.5527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22360239904.089802</v>
      </c>
      <c r="L3944" s="455">
        <f t="shared" ca="1" si="177"/>
        <v>5388817816885.6426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5388817816885.6426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22453407570.356842</v>
      </c>
      <c r="L3945" s="455">
        <f t="shared" ca="1" si="177"/>
        <v>5411271224455.999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5411271224455.999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22546963435.23333</v>
      </c>
      <c r="L3946" s="455">
        <f t="shared" ca="1" si="177"/>
        <v>5433818187891.2324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5433818187891.2324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22640909116.213467</v>
      </c>
      <c r="L3947" s="455">
        <f t="shared" ca="1" si="177"/>
        <v>5456459097007.4463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5456459097007.4463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22735246237.531025</v>
      </c>
      <c r="L3948" s="455">
        <f t="shared" ca="1" si="177"/>
        <v>5479194343244.9775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5479194343244.9775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22829976430.187405</v>
      </c>
      <c r="L3949" s="455">
        <f t="shared" ca="1" si="177"/>
        <v>5502024319675.165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5502024319675.165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22925101331.979855</v>
      </c>
      <c r="L3950" s="455">
        <f t="shared" ca="1" si="177"/>
        <v>5524949421007.1445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5524949421007.1445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23020622587.52977</v>
      </c>
      <c r="L3951" s="455">
        <f t="shared" ca="1" si="177"/>
        <v>5547970043594.6738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5547970043594.6738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23116541848.311142</v>
      </c>
      <c r="L3952" s="455">
        <f t="shared" ca="1" si="177"/>
        <v>5571086585442.9854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5571086585442.9854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23212860772.679104</v>
      </c>
      <c r="L3953" s="455">
        <f t="shared" ca="1" si="177"/>
        <v>5594299446215.6641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5594299446215.6641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23309581025.898602</v>
      </c>
      <c r="L3954" s="455">
        <f t="shared" ca="1" si="177"/>
        <v>5617609027241.5625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5617609027241.5625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23406704280.173176</v>
      </c>
      <c r="L3955" s="455">
        <f t="shared" ca="1" si="177"/>
        <v>5641015731521.7354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5641015731521.7354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23504232214.673897</v>
      </c>
      <c r="L3956" s="455">
        <f t="shared" ca="1" si="177"/>
        <v>5664519963736.4092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5664519963736.4092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23602166515.568371</v>
      </c>
      <c r="L3957" s="455">
        <f t="shared" ca="1" si="177"/>
        <v>5688122130251.9775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5688122130251.9775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23700508876.049908</v>
      </c>
      <c r="L3958" s="455">
        <f t="shared" ca="1" si="177"/>
        <v>5711822639128.0273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5711822639128.0273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23799260996.366779</v>
      </c>
      <c r="L3959" s="455">
        <f t="shared" ca="1" si="177"/>
        <v>5735621900124.3945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5735621900124.3945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23898424583.851643</v>
      </c>
      <c r="L3960" s="455">
        <f t="shared" ca="1" si="177"/>
        <v>5759520324708.2461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5759520324708.2461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23998001352.951027</v>
      </c>
      <c r="L3961" s="455">
        <f t="shared" ca="1" si="177"/>
        <v>5783518326061.1973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5783518326061.1973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24097993025.25499</v>
      </c>
      <c r="L3962" s="455">
        <f t="shared" ca="1" si="177"/>
        <v>5807616319086.4521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5807616319086.4521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24198401329.526882</v>
      </c>
      <c r="L3963" s="455">
        <f t="shared" ca="1" si="177"/>
        <v>5831814720415.9795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5831814720415.9795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24299228001.733246</v>
      </c>
      <c r="L3964" s="455">
        <f t="shared" ca="1" si="177"/>
        <v>5856113948417.7129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5856113948417.7129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24400474785.073803</v>
      </c>
      <c r="L3965" s="455">
        <f t="shared" ca="1" si="177"/>
        <v>5880514423202.7871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5880514423202.7871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24502143430.011612</v>
      </c>
      <c r="L3966" s="455">
        <f t="shared" ca="1" si="177"/>
        <v>5905016566632.7988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5905016566632.7988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24604235694.303329</v>
      </c>
      <c r="L3967" s="455">
        <f t="shared" ca="1" si="177"/>
        <v>5929620802327.1025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5929620802327.1025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24706753343.029594</v>
      </c>
      <c r="L3968" s="455">
        <f t="shared" ca="1" si="177"/>
        <v>5954327555670.1318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5954327555670.1318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24809698148.625549</v>
      </c>
      <c r="L3969" s="455">
        <f t="shared" ca="1" si="177"/>
        <v>5979137253818.7578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5979137253818.7578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24913071890.911491</v>
      </c>
      <c r="L3970" s="455">
        <f t="shared" ca="1" si="177"/>
        <v>6004050325709.6689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6004050325709.6689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25016876357.123619</v>
      </c>
      <c r="L3971" s="455">
        <f t="shared" ca="1" si="177"/>
        <v>6029067202066.793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6029067202066.793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25121113341.944969</v>
      </c>
      <c r="L3972" s="455">
        <f t="shared" ca="1" si="177"/>
        <v>6054188315408.7383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6054188315408.7383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25225784647.536407</v>
      </c>
      <c r="L3973" s="455">
        <f t="shared" ca="1" si="177"/>
        <v>6079414100056.2744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6079414100056.2744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25330892083.56781</v>
      </c>
      <c r="L3974" s="455">
        <f t="shared" ca="1" si="177"/>
        <v>6104744992139.8418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6104744992139.8418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25436437467.24934</v>
      </c>
      <c r="L3975" s="455">
        <f t="shared" ca="1" si="177"/>
        <v>6130181429607.0908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6130181429607.0908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25542422623.362877</v>
      </c>
      <c r="L3976" s="455">
        <f t="shared" ca="1" si="177"/>
        <v>6155723852230.4541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6155723852230.4541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25648849384.29356</v>
      </c>
      <c r="L3977" s="455">
        <f t="shared" ca="1" si="177"/>
        <v>6181372701614.748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6181372701614.748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25755719590.061451</v>
      </c>
      <c r="L3978" s="455">
        <f t="shared" ca="1" si="177"/>
        <v>6207128421204.8096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6207128421204.8096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25863035088.353374</v>
      </c>
      <c r="L3979" s="455">
        <f t="shared" ca="1" si="177"/>
        <v>6232991456293.1631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6232991456293.1631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25970797734.554848</v>
      </c>
      <c r="L3980" s="455">
        <f t="shared" ca="1" si="177"/>
        <v>6258962254027.7178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6258962254027.7178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26079009391.782158</v>
      </c>
      <c r="L3981" s="455">
        <f t="shared" ca="1" si="177"/>
        <v>6285041263419.5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6285041263419.5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26187671930.914581</v>
      </c>
      <c r="L3982" s="455">
        <f t="shared" ca="1" si="177"/>
        <v>6311228935350.415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6311228935350.415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26296787230.626728</v>
      </c>
      <c r="L3983" s="455">
        <f t="shared" ca="1" si="177"/>
        <v>6337525722581.042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6337525722581.042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26406357177.421009</v>
      </c>
      <c r="L3984" s="455">
        <f t="shared" ca="1" si="177"/>
        <v>6363932079758.4629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6363932079758.4629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26516383665.660263</v>
      </c>
      <c r="L3985" s="455">
        <f t="shared" ca="1" si="177"/>
        <v>6390448463424.123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6390448463424.123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26626868597.600513</v>
      </c>
      <c r="L3986" s="455">
        <f t="shared" ca="1" si="177"/>
        <v>6417075332021.7236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6417075332021.7236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26737813883.423847</v>
      </c>
      <c r="L3987" s="455">
        <f t="shared" ca="1" si="177"/>
        <v>6443813145905.1475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6443813145905.1475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26849221441.271446</v>
      </c>
      <c r="L3988" s="455">
        <f t="shared" ca="1" si="177"/>
        <v>6470662367346.4189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6470662367346.4189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26961093197.276745</v>
      </c>
      <c r="L3989" s="455">
        <f t="shared" ca="1" si="177"/>
        <v>6497623460543.6953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6497623460543.6953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27073431085.598732</v>
      </c>
      <c r="L3990" s="455">
        <f t="shared" ca="1" si="177"/>
        <v>6524696891629.2939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6524696891629.2939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27186237048.455391</v>
      </c>
      <c r="L3991" s="455">
        <f t="shared" ca="1" si="177"/>
        <v>6551883128677.749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6551883128677.749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27299513036.157288</v>
      </c>
      <c r="L3992" s="455">
        <f t="shared" ca="1" si="177"/>
        <v>6579182641713.9063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6579182641713.9063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27413261007.141277</v>
      </c>
      <c r="L3993" s="455">
        <f t="shared" ca="1" si="177"/>
        <v>6606595902721.0479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6606595902721.0479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27527482928.004364</v>
      </c>
      <c r="L3994" s="455">
        <f t="shared" ca="1" si="177"/>
        <v>6634123385649.0518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6634123385649.0518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27642180773.537716</v>
      </c>
      <c r="L3995" s="455">
        <f t="shared" ca="1" si="177"/>
        <v>6661765566422.5898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6661765566422.5898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27757356526.760792</v>
      </c>
      <c r="L3996" s="455">
        <f t="shared" ca="1" si="177"/>
        <v>6689522922949.3506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6689522922949.3506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27873012178.955627</v>
      </c>
      <c r="L3997" s="455">
        <f t="shared" ca="1" si="177"/>
        <v>6717395935128.3066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6717395935128.3066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27989149729.701279</v>
      </c>
      <c r="L3998" s="455">
        <f t="shared" ca="1" si="177"/>
        <v>6745385084858.0078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6745385084858.0078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28105771186.908367</v>
      </c>
      <c r="L3999" s="455">
        <f t="shared" ca="1" si="177"/>
        <v>6773490856044.916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6773490856044.916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28222878566.853817</v>
      </c>
      <c r="L4000" s="455">
        <f t="shared" ca="1" si="177"/>
        <v>6801713734611.7695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6801713734611.7695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28340473894.215706</v>
      </c>
      <c r="L4001" s="455">
        <f t="shared" ca="1" si="177"/>
        <v>6830054208505.9854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6830054208505.9854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28458559202.108273</v>
      </c>
      <c r="L4002" s="455">
        <f t="shared" ca="1" si="177"/>
        <v>6858512767708.0938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6858512767708.0938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28577136532.117062</v>
      </c>
      <c r="L4003" s="455">
        <f t="shared" ca="1" si="177"/>
        <v>6887089904240.2109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6887089904240.2109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28696207934.334213</v>
      </c>
      <c r="L4004" s="455">
        <f t="shared" ca="1" si="177"/>
        <v>6915786112174.5449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6915786112174.5449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28815775467.393936</v>
      </c>
      <c r="L4005" s="455">
        <f t="shared" ca="1" si="177"/>
        <v>6944601887641.9385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6944601887641.9385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28935841198.508076</v>
      </c>
      <c r="L4006" s="455">
        <f t="shared" ca="1" si="177"/>
        <v>6973537728840.4463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6973537728840.4463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29056407203.501854</v>
      </c>
      <c r="L4007" s="455">
        <f t="shared" ca="1" si="177"/>
        <v>7002594136043.9482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7002594136043.9482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29177475566.849785</v>
      </c>
      <c r="L4008" s="455">
        <f t="shared" ca="1" si="177"/>
        <v>7031771611610.7979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7031771611610.7979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29299048381.711658</v>
      </c>
      <c r="L4009" s="455">
        <f t="shared" ca="1" si="177"/>
        <v>7061070659992.5098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7061070659992.5098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29421127749.968796</v>
      </c>
      <c r="L4010" s="455">
        <f t="shared" ca="1" si="177"/>
        <v>7090491787742.4785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7090491787742.4785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29543715782.260326</v>
      </c>
      <c r="L4011" s="455">
        <f t="shared" ca="1" si="177"/>
        <v>7120035503524.7393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7120035503524.7393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29666814598.019745</v>
      </c>
      <c r="L4012" s="455">
        <f t="shared" ca="1" si="177"/>
        <v>7149702318122.7588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7149702318122.7588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29790426325.511497</v>
      </c>
      <c r="L4013" s="455">
        <f t="shared" ca="1" si="177"/>
        <v>7179492744448.2705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7179492744448.2705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29914553101.867794</v>
      </c>
      <c r="L4014" s="455">
        <f t="shared" ca="1" si="177"/>
        <v>7209407297550.1387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7209407297550.1387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30039197073.125576</v>
      </c>
      <c r="L4015" s="455">
        <f t="shared" ca="1" si="177"/>
        <v>7239446494623.2646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7239446494623.2646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30164360394.263603</v>
      </c>
      <c r="L4016" s="455">
        <f t="shared" ca="1" si="177"/>
        <v>7269610855017.5283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7269610855017.5283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30290045229.2397</v>
      </c>
      <c r="L4017" s="455">
        <f t="shared" ca="1" si="177"/>
        <v>7299900900246.7676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7299900900246.7676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30416253751.028198</v>
      </c>
      <c r="L4018" s="455">
        <f t="shared" ca="1" si="177"/>
        <v>7330317153997.7959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7330317153997.7959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30542988141.657486</v>
      </c>
      <c r="L4019" s="455">
        <f t="shared" ca="1" si="177"/>
        <v>7360860142139.4531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7360860142139.4531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30670250592.247723</v>
      </c>
      <c r="L4020" s="455">
        <f t="shared" ca="1" si="177"/>
        <v>7391530392731.7012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7391530392731.7012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30798043303.048752</v>
      </c>
      <c r="L4021" s="455">
        <f t="shared" ca="1" si="177"/>
        <v>7422328436034.75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7422328436034.75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30926368483.478123</v>
      </c>
      <c r="L4022" s="455">
        <f t="shared" ca="1" si="177"/>
        <v>7453254804518.2285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7453254804518.2285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31055228352.159286</v>
      </c>
      <c r="L4023" s="455">
        <f t="shared" ca="1" si="177"/>
        <v>7484310032870.3877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7484310032870.3877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31184625136.959946</v>
      </c>
      <c r="L4024" s="455">
        <f t="shared" ca="1" si="177"/>
        <v>7515494658007.3477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7515494658007.3477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31314561075.030621</v>
      </c>
      <c r="L4025" s="455">
        <f t="shared" ca="1" si="177"/>
        <v>7546809219082.3779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7546809219082.3779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31445038412.843243</v>
      </c>
      <c r="L4026" s="455">
        <f t="shared" ca="1" si="177"/>
        <v>7578254257495.2207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7578254257495.2207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31576059406.230087</v>
      </c>
      <c r="L4027" s="455">
        <f t="shared" ca="1" si="177"/>
        <v>7609830316901.4512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7609830316901.4512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31707626320.422714</v>
      </c>
      <c r="L4028" s="455">
        <f t="shared" ca="1" si="177"/>
        <v>7641537943221.874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7641537943221.874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31839741430.091141</v>
      </c>
      <c r="L4029" s="455">
        <f t="shared" ca="1" si="177"/>
        <v>7673377684651.9648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7673377684651.9648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31972407019.383186</v>
      </c>
      <c r="L4030" s="455">
        <f t="shared" ca="1" si="177"/>
        <v>7705350091671.3477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7705350091671.3477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32105625381.963943</v>
      </c>
      <c r="L4031" s="455">
        <f t="shared" ca="1" si="177"/>
        <v>7737455717053.3115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7737455717053.3115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32239398821.055466</v>
      </c>
      <c r="L4032" s="455">
        <f t="shared" ca="1" si="177"/>
        <v>7769695115874.3672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7769695115874.3672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32373729649.476528</v>
      </c>
      <c r="L4033" s="455">
        <f t="shared" ca="1" si="177"/>
        <v>7802068845523.8438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7802068845523.8438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32508620189.682682</v>
      </c>
      <c r="L4034" s="455">
        <f t="shared" ca="1" si="177"/>
        <v>7834577465713.5264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7834577465713.5264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32644072773.806362</v>
      </c>
      <c r="L4035" s="455">
        <f t="shared" ca="1" si="177"/>
        <v>7867221538487.333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7867221538487.333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32780089743.697224</v>
      </c>
      <c r="L4036" s="455">
        <f t="shared" ca="1" si="177"/>
        <v>7900001628231.0303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7900001628231.0303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32916673450.962627</v>
      </c>
      <c r="L4037" s="455">
        <f t="shared" ca="1" si="177"/>
        <v>7932918301681.9932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7932918301681.9932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33053826257.008305</v>
      </c>
      <c r="L4038" s="455">
        <f t="shared" ca="1" si="177"/>
        <v>7965972127939.002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7965972127939.002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33191550533.079174</v>
      </c>
      <c r="L4039" s="455">
        <f t="shared" ca="1" si="177"/>
        <v>7999163678472.0811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7999163678472.0811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33329848660.300339</v>
      </c>
      <c r="L4040" s="455">
        <f t="shared" ca="1" si="177"/>
        <v>8032493527132.3818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8032493527132.3818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33468723029.718258</v>
      </c>
      <c r="L4041" s="455">
        <f t="shared" ca="1" si="177"/>
        <v>8065962250162.0996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8065962250162.0996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33608176042.342075</v>
      </c>
      <c r="L4042" s="455">
        <f t="shared" ca="1" si="177"/>
        <v>8099570426204.4414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8099570426204.4414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33748210109.185173</v>
      </c>
      <c r="L4043" s="455">
        <f t="shared" ca="1" si="177"/>
        <v>8133318636313.627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8133318636313.627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33888827651.306778</v>
      </c>
      <c r="L4044" s="455">
        <f t="shared" ca="1" si="177"/>
        <v>8167207463964.9336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8167207463964.9336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34030031099.853886</v>
      </c>
      <c r="L4045" s="455">
        <f t="shared" ca="1" si="177"/>
        <v>8201237495064.7871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8201237495064.7871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34171822896.103283</v>
      </c>
      <c r="L4046" s="455">
        <f t="shared" ca="1" si="177"/>
        <v>8235409317960.8906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8235409317960.8906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34314205491.503716</v>
      </c>
      <c r="L4047" s="455">
        <f t="shared" ca="1" si="177"/>
        <v>8269723523452.3945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8269723523452.3945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34457181347.718307</v>
      </c>
      <c r="L4048" s="455">
        <f t="shared" ca="1" si="177"/>
        <v>8304180704800.1133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8304180704800.1133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34600752936.667145</v>
      </c>
      <c r="L4049" s="455">
        <f t="shared" ca="1" si="177"/>
        <v>8338781457736.7803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8338781457736.7803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34744922740.569923</v>
      </c>
      <c r="L4050" s="455">
        <f t="shared" ca="1" si="177"/>
        <v>8373526380477.3506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8373526380477.3506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34889693251.988968</v>
      </c>
      <c r="L4051" s="455">
        <f t="shared" ca="1" si="177"/>
        <v>8408416073729.3398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8408416073729.3398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35035066973.872253</v>
      </c>
      <c r="L4052" s="455">
        <f t="shared" ca="1" si="177"/>
        <v>8443451140703.2119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8443451140703.2119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35181046419.596718</v>
      </c>
      <c r="L4053" s="455">
        <f t="shared" ca="1" si="177"/>
        <v>8478632187122.8086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8478632187122.8086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35327634113.011703</v>
      </c>
      <c r="L4054" s="455">
        <f t="shared" ca="1" si="177"/>
        <v>8513959821235.8203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8513959821235.8203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35474832588.482582</v>
      </c>
      <c r="L4055" s="455">
        <f t="shared" ca="1" si="177"/>
        <v>8549434653824.3027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8549434653824.3027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35622644390.934593</v>
      </c>
      <c r="L4056" s="455">
        <f t="shared" ca="1" si="177"/>
        <v>8585057298215.2373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8585057298215.2373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35771072075.89682</v>
      </c>
      <c r="L4057" s="455">
        <f t="shared" ca="1" si="177"/>
        <v>8620828370291.1338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8620828370291.1338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35920118209.546387</v>
      </c>
      <c r="L4058" s="455">
        <f t="shared" ca="1" si="177"/>
        <v>8656748488500.6797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8656748488500.6797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36069785368.752831</v>
      </c>
      <c r="L4059" s="455">
        <f t="shared" ca="1" si="177"/>
        <v>8692818273869.4326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8692818273869.4326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36220076141.122643</v>
      </c>
      <c r="L4060" s="455">
        <f t="shared" ca="1" si="177"/>
        <v>8729038350010.5557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8729038350010.5557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36370993125.043983</v>
      </c>
      <c r="L4061" s="455">
        <f t="shared" ca="1" si="177"/>
        <v>8765409343135.5996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8765409343135.5996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36522538929.731667</v>
      </c>
      <c r="L4062" s="455">
        <f t="shared" ca="1" si="177"/>
        <v>8801931882065.332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8801931882065.332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36674716175.272217</v>
      </c>
      <c r="L4063" s="455">
        <f t="shared" ca="1" si="177"/>
        <v>8838606598240.6035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8838606598240.6035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36827527492.669182</v>
      </c>
      <c r="L4064" s="455">
        <f t="shared" ca="1" si="177"/>
        <v>8875434125733.2734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8875434125733.2734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36980975523.888641</v>
      </c>
      <c r="L4065" s="455">
        <f t="shared" ca="1" si="177"/>
        <v>8912415101257.1621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8912415101257.1621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37135062921.904839</v>
      </c>
      <c r="L4066" s="455">
        <f t="shared" ca="1" si="177"/>
        <v>8949550164179.0664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8949550164179.0664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37289792350.746109</v>
      </c>
      <c r="L4067" s="455">
        <f t="shared" ca="1" si="177"/>
        <v>8986839956529.8125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8986839956529.8125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37445166485.540886</v>
      </c>
      <c r="L4068" s="455">
        <f t="shared" ca="1" si="177"/>
        <v>9024285123015.3535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9024285123015.3535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37601188012.563972</v>
      </c>
      <c r="L4069" s="455">
        <f t="shared" ca="1" si="177"/>
        <v>9061886311027.918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9061886311027.918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37757859629.28299</v>
      </c>
      <c r="L4070" s="455">
        <f t="shared" ca="1" si="177"/>
        <v>9099644170657.2012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9099644170657.2012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37915184044.405006</v>
      </c>
      <c r="L4071" s="455">
        <f t="shared" ca="1" si="177"/>
        <v>9137559354701.6055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9137559354701.6055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38073163977.923355</v>
      </c>
      <c r="L4072" s="455">
        <f t="shared" ca="1" si="177"/>
        <v>9175632518679.5293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9175632518679.5293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38231802161.164703</v>
      </c>
      <c r="L4073" s="455">
        <f t="shared" ca="1" si="177"/>
        <v>9213864320840.6934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9213864320840.6934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38391101336.83622</v>
      </c>
      <c r="L4074" s="455">
        <f t="shared" ca="1" si="177"/>
        <v>9252255422177.5293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9252255422177.5293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38551064259.073036</v>
      </c>
      <c r="L4075" s="455">
        <f t="shared" ca="1" si="177"/>
        <v>9290806486436.6016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9290806486436.6016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38711693693.48584</v>
      </c>
      <c r="L4076" s="455">
        <f t="shared" ca="1" si="177"/>
        <v>9329518180130.0879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9329518180130.0879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38872992417.208702</v>
      </c>
      <c r="L4077" s="455">
        <f t="shared" ca="1" si="177"/>
        <v>9368391172547.2969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9368391172547.2969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39034963218.947067</v>
      </c>
      <c r="L4078" s="455">
        <f t="shared" ca="1" si="177"/>
        <v>9407426135766.2441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9407426135766.2441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39197608899.026016</v>
      </c>
      <c r="L4079" s="455">
        <f t="shared" ca="1" si="177"/>
        <v>9446623744665.2695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9446623744665.2695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39360932269.438622</v>
      </c>
      <c r="L4080" s="455">
        <f t="shared" ca="1" si="177"/>
        <v>9485984676934.709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9485984676934.709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39524936153.894623</v>
      </c>
      <c r="L4081" s="455">
        <f t="shared" ca="1" si="177"/>
        <v>9525509613088.6035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9525509613088.6035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39689623387.869179</v>
      </c>
      <c r="L4082" s="455">
        <f t="shared" ca="1" si="177"/>
        <v>9565199236476.4727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9565199236476.4727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39854996818.65197</v>
      </c>
      <c r="L4083" s="455">
        <f t="shared" ca="1" si="177"/>
        <v>9605054233295.125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9605054233295.125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40021059305.396355</v>
      </c>
      <c r="L4084" s="455">
        <f t="shared" ca="1" si="177"/>
        <v>9645075292600.5215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9645075292600.5215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40187813719.168839</v>
      </c>
      <c r="L4085" s="455">
        <f t="shared" ca="1" si="177"/>
        <v>9685263106319.6895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9685263106319.6895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40355262942.998703</v>
      </c>
      <c r="L4086" s="455">
        <f t="shared" ca="1" si="177"/>
        <v>9725618369262.6875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9725618369262.6875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40523409871.927864</v>
      </c>
      <c r="L4087" s="455">
        <f t="shared" ca="1" si="177"/>
        <v>9766141779134.6152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9766141779134.6152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40692257413.060898</v>
      </c>
      <c r="L4088" s="455">
        <f t="shared" ref="L4088:L4342" ca="1" si="182">I4088-J4088+K4088</f>
        <v>9806834036547.6758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9806834036547.6758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40861808485.615318</v>
      </c>
      <c r="L4089" s="455">
        <f t="shared" ca="1" si="182"/>
        <v>9847695845033.291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9847695845033.291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41032066020.972046</v>
      </c>
      <c r="L4090" s="455">
        <f t="shared" ca="1" si="182"/>
        <v>9888727911054.2637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9888727911054.2637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41203032962.726097</v>
      </c>
      <c r="L4091" s="455">
        <f t="shared" ca="1" si="182"/>
        <v>9929930944016.9902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9929930944016.9902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41374712266.737457</v>
      </c>
      <c r="L4092" s="455">
        <f t="shared" ca="1" si="182"/>
        <v>9971305656283.7285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9971305656283.7285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41547106901.182205</v>
      </c>
      <c r="L4093" s="455">
        <f t="shared" ca="1" si="182"/>
        <v>10012852763184.91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10012852763184.91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41720219846.60379</v>
      </c>
      <c r="L4094" s="455">
        <f t="shared" ca="1" si="182"/>
        <v>10054572983031.514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10054572983031.514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41894054095.964638</v>
      </c>
      <c r="L4095" s="455">
        <f t="shared" ca="1" si="182"/>
        <v>10096467037127.479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10096467037127.479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42068612654.69783</v>
      </c>
      <c r="L4096" s="455">
        <f t="shared" ca="1" si="182"/>
        <v>10138535649782.176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10138535649782.176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42243898540.759064</v>
      </c>
      <c r="L4097" s="455">
        <f t="shared" ca="1" si="182"/>
        <v>10180779548322.936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10180779548322.936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42419914784.678894</v>
      </c>
      <c r="L4098" s="455">
        <f t="shared" ca="1" si="182"/>
        <v>10223199463107.615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10223199463107.615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42596664429.615067</v>
      </c>
      <c r="L4099" s="455">
        <f t="shared" ca="1" si="182"/>
        <v>10265796127537.23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10265796127537.23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42774150531.405128</v>
      </c>
      <c r="L4100" s="455">
        <f t="shared" ca="1" si="182"/>
        <v>10308570278068.635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10308570278068.635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42952376158.619308</v>
      </c>
      <c r="L4101" s="455">
        <f t="shared" ca="1" si="182"/>
        <v>10351522654227.254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10351522654227.254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43131344392.613556</v>
      </c>
      <c r="L4102" s="455">
        <f t="shared" ca="1" si="182"/>
        <v>10394653998619.867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10394653998619.867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43311058327.582779</v>
      </c>
      <c r="L4103" s="455">
        <f t="shared" ca="1" si="182"/>
        <v>10437965056947.449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10437965056947.449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43491521070.614372</v>
      </c>
      <c r="L4104" s="455">
        <f t="shared" ca="1" si="182"/>
        <v>10481456578018.064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10481456578018.064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43672735741.741936</v>
      </c>
      <c r="L4105" s="455">
        <f t="shared" ca="1" si="182"/>
        <v>10525129313759.807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10525129313759.807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43854705473.999191</v>
      </c>
      <c r="L4106" s="455">
        <f t="shared" ca="1" si="182"/>
        <v>10568984019233.807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10568984019233.807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44037433413.474197</v>
      </c>
      <c r="L4107" s="455">
        <f t="shared" ca="1" si="182"/>
        <v>10613021452647.281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10613021452647.281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44220922719.36367</v>
      </c>
      <c r="L4108" s="455">
        <f t="shared" ca="1" si="182"/>
        <v>10657242375366.645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10657242375366.645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44405176564.027687</v>
      </c>
      <c r="L4109" s="455">
        <f t="shared" ca="1" si="182"/>
        <v>10701647551930.672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10701647551930.672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44590198133.044464</v>
      </c>
      <c r="L4110" s="455">
        <f t="shared" ca="1" si="182"/>
        <v>10746237750063.717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10746237750063.717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44775990625.265488</v>
      </c>
      <c r="L4111" s="455">
        <f t="shared" ca="1" si="182"/>
        <v>10791013740688.982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10791013740688.982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44962557252.870758</v>
      </c>
      <c r="L4112" s="455">
        <f t="shared" ca="1" si="182"/>
        <v>10835976297941.854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10835976297941.854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45149901241.424393</v>
      </c>
      <c r="L4113" s="455">
        <f t="shared" ca="1" si="182"/>
        <v>10881126199183.277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10881126199183.277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45338025829.930321</v>
      </c>
      <c r="L4114" s="455">
        <f t="shared" ca="1" si="182"/>
        <v>10926464225013.207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10926464225013.207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45526934270.888359</v>
      </c>
      <c r="L4115" s="455">
        <f t="shared" ca="1" si="182"/>
        <v>10971991159284.096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10971991159284.096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45716629830.350395</v>
      </c>
      <c r="L4116" s="455">
        <f t="shared" ca="1" si="182"/>
        <v>11017707789114.445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11017707789114.445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45907115787.976852</v>
      </c>
      <c r="L4117" s="455">
        <f t="shared" ca="1" si="182"/>
        <v>11063614904902.422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11063614904902.422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46098395437.093422</v>
      </c>
      <c r="L4118" s="455">
        <f t="shared" ca="1" si="182"/>
        <v>11109713300339.516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11109713300339.516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46290472084.747978</v>
      </c>
      <c r="L4119" s="455">
        <f t="shared" ca="1" si="182"/>
        <v>11156003772424.264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11156003772424.264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46483349051.767761</v>
      </c>
      <c r="L4120" s="455">
        <f t="shared" ca="1" si="182"/>
        <v>11202487121476.031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11202487121476.031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46677029672.816795</v>
      </c>
      <c r="L4121" s="455">
        <f t="shared" ca="1" si="182"/>
        <v>11249164151148.848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11249164151148.848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46871517296.453529</v>
      </c>
      <c r="L4122" s="455">
        <f t="shared" ca="1" si="182"/>
        <v>11296035668445.301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11296035668445.301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47066815285.188751</v>
      </c>
      <c r="L4123" s="455">
        <f t="shared" ca="1" si="182"/>
        <v>11343102483730.49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11343102483730.49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47262927015.543709</v>
      </c>
      <c r="L4124" s="455">
        <f t="shared" ca="1" si="182"/>
        <v>11390365410746.033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11390365410746.033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47459855878.108475</v>
      </c>
      <c r="L4125" s="455">
        <f t="shared" ca="1" si="182"/>
        <v>11437825266624.143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11437825266624.143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47657605277.600594</v>
      </c>
      <c r="L4126" s="455">
        <f t="shared" ca="1" si="182"/>
        <v>11485482871901.744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11485482871901.744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47856178632.923935</v>
      </c>
      <c r="L4127" s="455">
        <f t="shared" ca="1" si="182"/>
        <v>11533339050534.668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11533339050534.668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48055579377.227783</v>
      </c>
      <c r="L4128" s="455">
        <f t="shared" ca="1" si="182"/>
        <v>11581394629911.896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11581394629911.896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48255810957.966232</v>
      </c>
      <c r="L4129" s="455">
        <f t="shared" ca="1" si="182"/>
        <v>11629650440869.863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11629650440869.863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48456876836.957764</v>
      </c>
      <c r="L4130" s="455">
        <f t="shared" ca="1" si="182"/>
        <v>11678107317706.82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11678107317706.82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48658780490.445084</v>
      </c>
      <c r="L4131" s="455">
        <f t="shared" ca="1" si="182"/>
        <v>11726766098197.266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11726766098197.266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48861525409.155273</v>
      </c>
      <c r="L4132" s="455">
        <f t="shared" ca="1" si="182"/>
        <v>11775627623606.422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11775627623606.422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49065115098.360092</v>
      </c>
      <c r="L4133" s="455">
        <f t="shared" ca="1" si="182"/>
        <v>11824692738704.781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11824692738704.781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49269553077.936584</v>
      </c>
      <c r="L4134" s="455">
        <f t="shared" ca="1" si="182"/>
        <v>11873962291782.719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11873962291782.719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49474842882.427994</v>
      </c>
      <c r="L4135" s="455">
        <f t="shared" ca="1" si="182"/>
        <v>11923437134665.146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11923437134665.146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49680988061.104774</v>
      </c>
      <c r="L4136" s="455">
        <f t="shared" ca="1" si="182"/>
        <v>11973118122726.252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11973118122726.252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49887992178.026047</v>
      </c>
      <c r="L4137" s="455">
        <f t="shared" ca="1" si="182"/>
        <v>12023006114904.277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12023006114904.277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50095858812.101158</v>
      </c>
      <c r="L4138" s="455">
        <f t="shared" ca="1" si="182"/>
        <v>12073101973716.379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12073101973716.379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50304591557.151581</v>
      </c>
      <c r="L4139" s="455">
        <f t="shared" ca="1" si="182"/>
        <v>12123406565273.531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12123406565273.531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50514194021.973045</v>
      </c>
      <c r="L4140" s="455">
        <f t="shared" ca="1" si="182"/>
        <v>12173920759295.504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12173920759295.504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50724669830.397934</v>
      </c>
      <c r="L4141" s="455">
        <f t="shared" ca="1" si="182"/>
        <v>12224645429125.902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12224645429125.902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50936022621.357925</v>
      </c>
      <c r="L4142" s="455">
        <f t="shared" ca="1" si="182"/>
        <v>12275581451747.26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12275581451747.26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51148256048.946915</v>
      </c>
      <c r="L4143" s="455">
        <f t="shared" ca="1" si="182"/>
        <v>12326729707796.207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12326729707796.207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51361373782.484192</v>
      </c>
      <c r="L4144" s="455">
        <f t="shared" ca="1" si="182"/>
        <v>12378091081578.691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12378091081578.691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51575379506.577881</v>
      </c>
      <c r="L4145" s="455">
        <f t="shared" ca="1" si="182"/>
        <v>12429666461085.27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12429666461085.27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51790276921.188622</v>
      </c>
      <c r="L4146" s="455">
        <f t="shared" ca="1" si="182"/>
        <v>12481456738006.459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12481456738006.459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52006069741.693581</v>
      </c>
      <c r="L4147" s="455">
        <f t="shared" ca="1" si="182"/>
        <v>12533462807748.152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12533462807748.152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52222761698.950638</v>
      </c>
      <c r="L4148" s="455">
        <f t="shared" ca="1" si="182"/>
        <v>12585685569447.104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12585685569447.104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52440356539.36293</v>
      </c>
      <c r="L4149" s="455">
        <f t="shared" ca="1" si="182"/>
        <v>12638125925986.467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12638125925986.467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52658858024.943611</v>
      </c>
      <c r="L4150" s="455">
        <f t="shared" ca="1" si="182"/>
        <v>12690784784011.41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12690784784011.41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52878269933.380875</v>
      </c>
      <c r="L4151" s="455">
        <f t="shared" ca="1" si="182"/>
        <v>12743663053944.791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12743663053944.791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53098596058.103294</v>
      </c>
      <c r="L4152" s="455">
        <f t="shared" ca="1" si="182"/>
        <v>12796761650002.895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12796761650002.895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53319840208.34539</v>
      </c>
      <c r="L4153" s="455">
        <f t="shared" ca="1" si="182"/>
        <v>12850081490211.24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12850081490211.24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53542006209.213501</v>
      </c>
      <c r="L4154" s="455">
        <f t="shared" ca="1" si="182"/>
        <v>12903623496420.453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12903623496420.453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53765097901.751884</v>
      </c>
      <c r="L4155" s="455">
        <f t="shared" ca="1" si="182"/>
        <v>12957388594322.205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12957388594322.205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53989119143.009186</v>
      </c>
      <c r="L4156" s="455">
        <f t="shared" ca="1" si="182"/>
        <v>13011377713465.215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13011377713465.215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54214073806.105064</v>
      </c>
      <c r="L4157" s="455">
        <f t="shared" ca="1" si="182"/>
        <v>13065591787271.32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13065591787271.32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54439965780.297165</v>
      </c>
      <c r="L4158" s="455">
        <f t="shared" ca="1" si="182"/>
        <v>13120031753051.617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13120031753051.617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54666798971.048401</v>
      </c>
      <c r="L4159" s="455">
        <f t="shared" ca="1" si="182"/>
        <v>13174698552022.666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13174698552022.666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54894577300.094444</v>
      </c>
      <c r="L4160" s="455">
        <f t="shared" ca="1" si="182"/>
        <v>13229593129322.76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13229593129322.76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55123304705.511497</v>
      </c>
      <c r="L4161" s="455">
        <f t="shared" ca="1" si="182"/>
        <v>13284716434028.271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13284716434028.271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55352985141.784462</v>
      </c>
      <c r="L4162" s="455">
        <f t="shared" ca="1" si="182"/>
        <v>13340069419170.057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13340069419170.057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55583622579.875237</v>
      </c>
      <c r="L4163" s="455">
        <f t="shared" ca="1" si="182"/>
        <v>13395653041749.932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13395653041749.932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55815221007.291382</v>
      </c>
      <c r="L4164" s="455">
        <f t="shared" ca="1" si="182"/>
        <v>13451468262757.223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13451468262757.223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56047784428.15509</v>
      </c>
      <c r="L4165" s="455">
        <f t="shared" ca="1" si="182"/>
        <v>13507516047185.377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13507516047185.377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56281316863.2724</v>
      </c>
      <c r="L4166" s="455">
        <f t="shared" ca="1" si="182"/>
        <v>13563797364048.648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13563797364048.648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56515822350.202698</v>
      </c>
      <c r="L4167" s="455">
        <f t="shared" ca="1" si="182"/>
        <v>13620313186398.852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13620313186398.852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56751304943.328545</v>
      </c>
      <c r="L4168" s="455">
        <f t="shared" ca="1" si="182"/>
        <v>13677064491342.18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13677064491342.18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56987768713.925751</v>
      </c>
      <c r="L4169" s="455">
        <f t="shared" ca="1" si="182"/>
        <v>13734052260056.105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13734052260056.105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57225217750.233772</v>
      </c>
      <c r="L4170" s="455">
        <f t="shared" ca="1" si="182"/>
        <v>13791277477806.34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13791277477806.34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57463656157.526413</v>
      </c>
      <c r="L4171" s="455">
        <f t="shared" ca="1" si="182"/>
        <v>13848741133963.867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13848741133963.867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57703088058.18277</v>
      </c>
      <c r="L4172" s="455">
        <f t="shared" ca="1" si="182"/>
        <v>13906444222022.051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13906444222022.051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57943517591.758545</v>
      </c>
      <c r="L4173" s="455">
        <f t="shared" ca="1" si="182"/>
        <v>13964387739613.809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13964387739613.809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58184948915.057533</v>
      </c>
      <c r="L4174" s="455">
        <f t="shared" ca="1" si="182"/>
        <v>14022572688528.865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14022572688528.865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58427386202.203606</v>
      </c>
      <c r="L4175" s="455">
        <f t="shared" ca="1" si="182"/>
        <v>14081000074731.068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14081000074731.068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58670833644.712784</v>
      </c>
      <c r="L4176" s="455">
        <f t="shared" ca="1" si="182"/>
        <v>14139670908375.781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14139670908375.781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58915295451.565758</v>
      </c>
      <c r="L4177" s="455">
        <f t="shared" ca="1" si="182"/>
        <v>14198586203827.348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14198586203827.348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59160775849.280609</v>
      </c>
      <c r="L4178" s="455">
        <f t="shared" ca="1" si="182"/>
        <v>14257746979676.629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14257746979676.629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59407279081.985962</v>
      </c>
      <c r="L4179" s="455">
        <f t="shared" ca="1" si="182"/>
        <v>14317154258758.615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14317154258758.615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59654809411.49424</v>
      </c>
      <c r="L4180" s="455">
        <f t="shared" ca="1" si="182"/>
        <v>14376809068170.109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14376809068170.109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59903371117.375458</v>
      </c>
      <c r="L4181" s="455">
        <f t="shared" ca="1" si="182"/>
        <v>14436712439287.484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14436712439287.484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60152968497.031181</v>
      </c>
      <c r="L4182" s="455">
        <f t="shared" ca="1" si="182"/>
        <v>14496865407784.516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14496865407784.516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60403605865.768822</v>
      </c>
      <c r="L4183" s="455">
        <f t="shared" ca="1" si="182"/>
        <v>14557269013650.285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14557269013650.285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60655287556.87619</v>
      </c>
      <c r="L4184" s="455">
        <f t="shared" ca="1" si="182"/>
        <v>14617924301207.162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14617924301207.162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60908017921.696518</v>
      </c>
      <c r="L4185" s="455">
        <f t="shared" ca="1" si="182"/>
        <v>14678832319128.859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14678832319128.859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61161801329.703575</v>
      </c>
      <c r="L4186" s="455">
        <f t="shared" ca="1" si="182"/>
        <v>14739994120458.563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14739994120458.563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61416642168.577339</v>
      </c>
      <c r="L4187" s="455">
        <f t="shared" ca="1" si="182"/>
        <v>14801410762627.141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14801410762627.141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61672544844.279747</v>
      </c>
      <c r="L4188" s="455">
        <f t="shared" ca="1" si="182"/>
        <v>14863083307471.42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14863083307471.42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61929513781.130913</v>
      </c>
      <c r="L4189" s="455">
        <f t="shared" ca="1" si="182"/>
        <v>14925012821252.551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14925012821252.551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62187553421.885628</v>
      </c>
      <c r="L4190" s="455">
        <f t="shared" ca="1" si="182"/>
        <v>14987200374674.436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14987200374674.436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62446668227.81015</v>
      </c>
      <c r="L4191" s="455">
        <f t="shared" ca="1" si="182"/>
        <v>15049647042902.246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15049647042902.246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62706862678.759361</v>
      </c>
      <c r="L4192" s="455">
        <f t="shared" ca="1" si="182"/>
        <v>15112353905581.006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15112353905581.006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62968141273.254189</v>
      </c>
      <c r="L4193" s="455">
        <f t="shared" ca="1" si="182"/>
        <v>15175322046854.26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15175322046854.26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63230508528.559418</v>
      </c>
      <c r="L4194" s="455">
        <f t="shared" ca="1" si="182"/>
        <v>15238552555382.818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15238552555382.818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63493968980.761742</v>
      </c>
      <c r="L4195" s="455">
        <f t="shared" ca="1" si="182"/>
        <v>15302046524363.58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15302046524363.58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63758527184.848259</v>
      </c>
      <c r="L4196" s="455">
        <f t="shared" ca="1" si="182"/>
        <v>15365805051548.428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15365805051548.428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64024187714.785118</v>
      </c>
      <c r="L4197" s="455">
        <f t="shared" ca="1" si="182"/>
        <v>15429829239263.213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15429829239263.213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64290955163.596718</v>
      </c>
      <c r="L4198" s="455">
        <f t="shared" ca="1" si="182"/>
        <v>15494120194426.811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15494120194426.811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64558834143.445053</v>
      </c>
      <c r="L4199" s="455">
        <f t="shared" ca="1" si="182"/>
        <v>15558679028570.256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15558679028570.256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64827829285.709396</v>
      </c>
      <c r="L4200" s="455">
        <f t="shared" ca="1" si="182"/>
        <v>15623506857855.965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15623506857855.965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65097945241.066521</v>
      </c>
      <c r="L4201" s="455">
        <f t="shared" ca="1" si="182"/>
        <v>15688604803097.031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15688604803097.031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65369186679.570961</v>
      </c>
      <c r="L4202" s="455">
        <f t="shared" ca="1" si="182"/>
        <v>15753973989776.602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15753973989776.602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65641558290.735832</v>
      </c>
      <c r="L4203" s="455">
        <f t="shared" ca="1" si="182"/>
        <v>15819615548067.338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15819615548067.338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65915064783.613907</v>
      </c>
      <c r="L4204" s="455">
        <f t="shared" ca="1" si="182"/>
        <v>15885530612850.951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15885530612850.951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66189710886.878967</v>
      </c>
      <c r="L4205" s="455">
        <f t="shared" ca="1" si="182"/>
        <v>15951720323737.83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15951720323737.83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66465501348.907623</v>
      </c>
      <c r="L4206" s="455">
        <f t="shared" ca="1" si="182"/>
        <v>16018185825086.738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16018185825086.738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66742440937.861412</v>
      </c>
      <c r="L4207" s="455">
        <f t="shared" ca="1" si="182"/>
        <v>16084928266024.6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16084928266024.6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67020534441.769165</v>
      </c>
      <c r="L4208" s="455">
        <f t="shared" ca="1" si="182"/>
        <v>16151948800466.369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16151948800466.369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67299786668.609871</v>
      </c>
      <c r="L4209" s="455">
        <f t="shared" ca="1" si="182"/>
        <v>16219248587134.979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16219248587134.979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67580202446.395744</v>
      </c>
      <c r="L4210" s="455">
        <f t="shared" ca="1" si="182"/>
        <v>16286828789581.375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16286828789581.375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67861786623.255737</v>
      </c>
      <c r="L4211" s="455">
        <f t="shared" ca="1" si="182"/>
        <v>16354690576204.631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16354690576204.631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68144544067.519295</v>
      </c>
      <c r="L4212" s="455">
        <f t="shared" ca="1" si="182"/>
        <v>16422835120272.15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16422835120272.15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68428479667.800636</v>
      </c>
      <c r="L4213" s="455">
        <f t="shared" ca="1" si="182"/>
        <v>16491263599939.951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16491263599939.951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68713598333.08313</v>
      </c>
      <c r="L4214" s="455">
        <f t="shared" ca="1" si="182"/>
        <v>16559977198273.035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16559977198273.035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68999904992.804306</v>
      </c>
      <c r="L4215" s="455">
        <f t="shared" ca="1" si="182"/>
        <v>16628977103265.84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16628977103265.84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69287404596.940994</v>
      </c>
      <c r="L4216" s="455">
        <f t="shared" ca="1" si="182"/>
        <v>16698264507862.781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16698264507862.781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69576102116.094925</v>
      </c>
      <c r="L4217" s="455">
        <f t="shared" ca="1" si="182"/>
        <v>16767840609978.877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16767840609978.877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69866002541.578659</v>
      </c>
      <c r="L4218" s="455">
        <f t="shared" ca="1" si="182"/>
        <v>16837706612520.455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16837706612520.455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70157110885.501892</v>
      </c>
      <c r="L4219" s="455">
        <f t="shared" ca="1" si="182"/>
        <v>16907863723405.957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16907863723405.957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70449432180.858139</v>
      </c>
      <c r="L4220" s="455">
        <f t="shared" ca="1" si="182"/>
        <v>16978313155586.814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16978313155586.814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70742971481.611725</v>
      </c>
      <c r="L4221" s="455">
        <f t="shared" ca="1" si="182"/>
        <v>17049056127068.426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17049056127068.426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71037733862.785095</v>
      </c>
      <c r="L4222" s="455">
        <f t="shared" ca="1" si="182"/>
        <v>17120093860931.211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17120093860931.211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71333724420.546722</v>
      </c>
      <c r="L4223" s="455">
        <f t="shared" ca="1" si="182"/>
        <v>17191427585351.758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17191427585351.758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71630948272.298996</v>
      </c>
      <c r="L4224" s="455">
        <f t="shared" ca="1" si="182"/>
        <v>17263058533624.057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17263058533624.057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71929410556.766907</v>
      </c>
      <c r="L4225" s="455">
        <f t="shared" ca="1" si="182"/>
        <v>17334987944180.824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17334987944180.824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72229116434.086761</v>
      </c>
      <c r="L4226" s="455">
        <f t="shared" ca="1" si="182"/>
        <v>17407217060614.91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17407217060614.91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72530071085.895462</v>
      </c>
      <c r="L4227" s="455">
        <f t="shared" ca="1" si="182"/>
        <v>17479747131700.805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17479747131700.805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72832279715.420013</v>
      </c>
      <c r="L4228" s="455">
        <f t="shared" ca="1" si="182"/>
        <v>17552579411416.225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17552579411416.225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73135747547.567596</v>
      </c>
      <c r="L4229" s="455">
        <f t="shared" ca="1" si="182"/>
        <v>17625715158963.793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17625715158963.793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73440479829.015808</v>
      </c>
      <c r="L4230" s="455">
        <f t="shared" ca="1" si="182"/>
        <v>17699155638792.809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17699155638792.809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73746481828.303375</v>
      </c>
      <c r="L4231" s="455">
        <f t="shared" ca="1" si="182"/>
        <v>17772902120621.113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17772902120621.113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74053758835.92131</v>
      </c>
      <c r="L4232" s="455">
        <f t="shared" ca="1" si="182"/>
        <v>17846955879457.035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17846955879457.035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74362316164.404312</v>
      </c>
      <c r="L4233" s="455">
        <f t="shared" ca="1" si="182"/>
        <v>17921318195621.441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17921318195621.441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74672159148.422668</v>
      </c>
      <c r="L4234" s="455">
        <f t="shared" ca="1" si="182"/>
        <v>17995990354769.863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17995990354769.863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74983293144.874435</v>
      </c>
      <c r="L4235" s="455">
        <f t="shared" ca="1" si="182"/>
        <v>18070973647914.738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18070973647914.738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75295723532.978073</v>
      </c>
      <c r="L4236" s="455">
        <f t="shared" ca="1" si="182"/>
        <v>18146269371447.715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18146269371447.715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75609455714.365479</v>
      </c>
      <c r="L4237" s="455">
        <f t="shared" ca="1" si="182"/>
        <v>18221878827162.082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18221878827162.082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75924495113.175339</v>
      </c>
      <c r="L4238" s="455">
        <f t="shared" ca="1" si="182"/>
        <v>18297803322275.258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18297803322275.258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76240847176.146912</v>
      </c>
      <c r="L4239" s="455">
        <f t="shared" ca="1" si="182"/>
        <v>18374044169451.406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18374044169451.406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76558517372.714188</v>
      </c>
      <c r="L4240" s="455">
        <f t="shared" ca="1" si="182"/>
        <v>18450602686824.121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18450602686824.121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76877511195.10051</v>
      </c>
      <c r="L4241" s="455">
        <f t="shared" ca="1" si="182"/>
        <v>18527480198019.223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18527480198019.223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77197834158.413422</v>
      </c>
      <c r="L4242" s="455">
        <f t="shared" ca="1" si="182"/>
        <v>18604678032177.637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18604678032177.637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77519491800.740158</v>
      </c>
      <c r="L4243" s="455">
        <f t="shared" ca="1" si="182"/>
        <v>18682197523978.375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18682197523978.375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77842489683.243225</v>
      </c>
      <c r="L4244" s="455">
        <f t="shared" ca="1" si="182"/>
        <v>18760040013661.617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18760040013661.617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78166833390.256744</v>
      </c>
      <c r="L4245" s="455">
        <f t="shared" ca="1" si="182"/>
        <v>18838206847051.875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18838206847051.875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78492528529.382813</v>
      </c>
      <c r="L4246" s="455">
        <f t="shared" ca="1" si="182"/>
        <v>18916699375581.258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18916699375581.258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78819580731.588577</v>
      </c>
      <c r="L4247" s="455">
        <f t="shared" ca="1" si="182"/>
        <v>18995518956312.848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18995518956312.848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79147995651.303528</v>
      </c>
      <c r="L4248" s="455">
        <f t="shared" ca="1" si="182"/>
        <v>19074666951964.152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19074666951964.152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79477778966.517303</v>
      </c>
      <c r="L4249" s="455">
        <f t="shared" ca="1" si="182"/>
        <v>19154144730930.668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19154144730930.668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79808936378.877777</v>
      </c>
      <c r="L4250" s="455">
        <f t="shared" ca="1" si="182"/>
        <v>19233953667309.547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19233953667309.547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80141473613.78978</v>
      </c>
      <c r="L4251" s="455">
        <f t="shared" ca="1" si="182"/>
        <v>19314095140923.336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19314095140923.336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80475396420.513901</v>
      </c>
      <c r="L4252" s="455">
        <f t="shared" ca="1" si="182"/>
        <v>19394570537343.852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19394570537343.852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80810710572.266052</v>
      </c>
      <c r="L4253" s="455">
        <f t="shared" ca="1" si="182"/>
        <v>19475381247916.117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19475381247916.117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81147421866.317154</v>
      </c>
      <c r="L4254" s="455">
        <f t="shared" ca="1" si="182"/>
        <v>19556528669782.434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19556528669782.434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81485536124.093475</v>
      </c>
      <c r="L4255" s="455">
        <f t="shared" ca="1" si="182"/>
        <v>19638014205906.527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19638014205906.527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81825059191.277191</v>
      </c>
      <c r="L4256" s="455">
        <f t="shared" ca="1" si="182"/>
        <v>19719839265097.805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19719839265097.805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82165996937.907516</v>
      </c>
      <c r="L4257" s="455">
        <f t="shared" ca="1" si="182"/>
        <v>19802005262035.711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19802005262035.711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82508355258.482132</v>
      </c>
      <c r="L4258" s="455">
        <f t="shared" ca="1" si="182"/>
        <v>19884513617294.191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19884513617294.191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82852140072.059128</v>
      </c>
      <c r="L4259" s="455">
        <f t="shared" ca="1" si="182"/>
        <v>19967365757366.25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19967365757366.25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83197357322.359375</v>
      </c>
      <c r="L4260" s="455">
        <f t="shared" ca="1" si="182"/>
        <v>20050563114688.609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20050563114688.609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83544012977.869202</v>
      </c>
      <c r="L4261" s="455">
        <f t="shared" ca="1" si="182"/>
        <v>20134107127666.48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20134107127666.48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83892113031.943665</v>
      </c>
      <c r="L4262" s="455">
        <f t="shared" ca="1" si="182"/>
        <v>20217999240698.426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20217999240698.426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84241663502.91011</v>
      </c>
      <c r="L4263" s="455">
        <f t="shared" ca="1" si="182"/>
        <v>20302240904201.336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20302240904201.336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84592670434.172226</v>
      </c>
      <c r="L4264" s="455">
        <f t="shared" ca="1" si="182"/>
        <v>20386833574635.508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20386833574635.508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84945139894.314621</v>
      </c>
      <c r="L4265" s="455">
        <f t="shared" ca="1" si="182"/>
        <v>20471778714529.824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20471778714529.824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85299077977.207596</v>
      </c>
      <c r="L4266" s="455">
        <f t="shared" ca="1" si="182"/>
        <v>20557077792507.031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20557077792507.031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85654490802.112625</v>
      </c>
      <c r="L4267" s="455">
        <f t="shared" ca="1" si="182"/>
        <v>20642732283309.145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20642732283309.145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86011384513.788101</v>
      </c>
      <c r="L4268" s="455">
        <f t="shared" ca="1" si="182"/>
        <v>20728743667822.934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20728743667822.934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86369765282.595551</v>
      </c>
      <c r="L4269" s="455">
        <f t="shared" ca="1" si="182"/>
        <v>20815113433105.527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20815113433105.527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86729639304.606369</v>
      </c>
      <c r="L4270" s="455">
        <f t="shared" ca="1" si="182"/>
        <v>20901843072410.133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20901843072410.133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87091012801.708893</v>
      </c>
      <c r="L4271" s="455">
        <f t="shared" ca="1" si="182"/>
        <v>20988934085211.84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20988934085211.84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87453892021.716003</v>
      </c>
      <c r="L4272" s="455">
        <f t="shared" ca="1" si="182"/>
        <v>21076387977233.555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21076387977233.555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87818283238.473145</v>
      </c>
      <c r="L4273" s="455">
        <f t="shared" ca="1" si="182"/>
        <v>21164206260472.027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21164206260472.027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88184192751.966782</v>
      </c>
      <c r="L4274" s="455">
        <f t="shared" ca="1" si="182"/>
        <v>21252390453223.992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21252390453223.992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88551626888.433304</v>
      </c>
      <c r="L4275" s="455">
        <f t="shared" ca="1" si="182"/>
        <v>21340942080112.426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21340942080112.426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88920592000.468445</v>
      </c>
      <c r="L4276" s="455">
        <f t="shared" ca="1" si="182"/>
        <v>21429862672112.895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21429862672112.895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89291094467.137054</v>
      </c>
      <c r="L4277" s="455">
        <f t="shared" ca="1" si="182"/>
        <v>21519153766580.031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21519153766580.031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89663140694.083466</v>
      </c>
      <c r="L4278" s="455">
        <f t="shared" ca="1" si="182"/>
        <v>21608816907274.113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21608816907274.113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90036737113.642136</v>
      </c>
      <c r="L4279" s="455">
        <f t="shared" ca="1" si="182"/>
        <v>21698853644387.754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21698853644387.754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90411890184.948975</v>
      </c>
      <c r="L4280" s="455">
        <f t="shared" ca="1" si="182"/>
        <v>21789265534572.703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21789265534572.703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90788606394.052933</v>
      </c>
      <c r="L4281" s="455">
        <f t="shared" ca="1" si="182"/>
        <v>21880054140966.758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21880054140966.758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91166892254.028152</v>
      </c>
      <c r="L4282" s="455">
        <f t="shared" ca="1" si="182"/>
        <v>21971221033220.785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21971221033220.785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91546754305.086609</v>
      </c>
      <c r="L4283" s="455">
        <f t="shared" ca="1" si="182"/>
        <v>22062767787525.871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22062767787525.871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91928199114.691132</v>
      </c>
      <c r="L4284" s="455">
        <f t="shared" ca="1" si="182"/>
        <v>22154695986640.563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22154695986640.563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92311233277.669006</v>
      </c>
      <c r="L4285" s="455">
        <f t="shared" ca="1" si="182"/>
        <v>22247007219918.23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22247007219918.23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92695863416.325958</v>
      </c>
      <c r="L4286" s="455">
        <f t="shared" ca="1" si="182"/>
        <v>22339703083334.555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22339703083334.555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93082096180.560638</v>
      </c>
      <c r="L4287" s="455">
        <f t="shared" ca="1" si="182"/>
        <v>22432785179515.117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22432785179515.117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93469938247.97966</v>
      </c>
      <c r="L4288" s="455">
        <f t="shared" ca="1" si="182"/>
        <v>22526255117763.098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22526255117763.098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93859396324.012909</v>
      </c>
      <c r="L4289" s="455">
        <f t="shared" ca="1" si="182"/>
        <v>22620114514087.109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22620114514087.109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94250477142.029617</v>
      </c>
      <c r="L4290" s="455">
        <f t="shared" ca="1" si="182"/>
        <v>22714364991229.141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22714364991229.141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94643187463.454758</v>
      </c>
      <c r="L4291" s="455">
        <f t="shared" ca="1" si="182"/>
        <v>22809008178692.594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22809008178692.594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95037534077.885803</v>
      </c>
      <c r="L4292" s="455">
        <f t="shared" ca="1" si="182"/>
        <v>22904045712770.48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22904045712770.48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95433523803.210327</v>
      </c>
      <c r="L4293" s="455">
        <f t="shared" ca="1" si="182"/>
        <v>22999479236573.691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22999479236573.691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95831163485.723709</v>
      </c>
      <c r="L4294" s="455">
        <f t="shared" ca="1" si="182"/>
        <v>23095310400059.414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23095310400059.414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96230460000.247559</v>
      </c>
      <c r="L4295" s="455">
        <f t="shared" ca="1" si="182"/>
        <v>23191540860059.66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23191540860059.66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96631420250.248581</v>
      </c>
      <c r="L4296" s="455">
        <f t="shared" ca="1" si="182"/>
        <v>23288172280309.91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23288172280309.91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97034051167.957962</v>
      </c>
      <c r="L4297" s="455">
        <f t="shared" ca="1" si="182"/>
        <v>23385206331477.867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23385206331477.867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97438359714.491119</v>
      </c>
      <c r="L4298" s="455">
        <f t="shared" ca="1" si="182"/>
        <v>23482644691192.359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23482644691192.359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97844352879.96817</v>
      </c>
      <c r="L4299" s="455">
        <f t="shared" ca="1" si="182"/>
        <v>23580489044072.328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23580489044072.328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98252037683.634705</v>
      </c>
      <c r="L4300" s="455">
        <f t="shared" ca="1" si="182"/>
        <v>23678741081755.961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23678741081755.961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98661421173.98317</v>
      </c>
      <c r="L4301" s="455">
        <f t="shared" ca="1" si="182"/>
        <v>23777402502929.945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23777402502929.945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99072510428.874771</v>
      </c>
      <c r="L4302" s="455">
        <f t="shared" ca="1" si="182"/>
        <v>23876475013358.82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23876475013358.82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99485312555.661743</v>
      </c>
      <c r="L4303" s="455">
        <f t="shared" ca="1" si="182"/>
        <v>23975960325914.48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23975960325914.48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99899834691.310333</v>
      </c>
      <c r="L4304" s="455">
        <f t="shared" ca="1" si="182"/>
        <v>24075860160605.789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24075860160605.789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100316084002.52412</v>
      </c>
      <c r="L4305" s="455">
        <f t="shared" ca="1" si="182"/>
        <v>24176176244608.313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24176176244608.313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100734067685.86797</v>
      </c>
      <c r="L4306" s="455">
        <f t="shared" ca="1" si="182"/>
        <v>24276910312294.18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24276910312294.18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101153792967.89241</v>
      </c>
      <c r="L4307" s="455">
        <f t="shared" ca="1" si="182"/>
        <v>24378064105262.07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24378064105262.07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101575267105.25862</v>
      </c>
      <c r="L4308" s="455">
        <f t="shared" ca="1" si="182"/>
        <v>24479639372367.328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24479639372367.328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101998497384.86386</v>
      </c>
      <c r="L4309" s="455">
        <f t="shared" ca="1" si="182"/>
        <v>24581637869752.191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24581637869752.191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102423491123.96747</v>
      </c>
      <c r="L4310" s="455">
        <f t="shared" ca="1" si="182"/>
        <v>24684061360876.16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24684061360876.16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102850255670.31734</v>
      </c>
      <c r="L4311" s="455">
        <f t="shared" ca="1" si="182"/>
        <v>24786911616546.477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24786911616546.477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103278798402.27698</v>
      </c>
      <c r="L4312" s="455">
        <f t="shared" ca="1" si="182"/>
        <v>24890190414948.754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24890190414948.754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103709126728.95314</v>
      </c>
      <c r="L4313" s="455">
        <f t="shared" ca="1" si="182"/>
        <v>24993899541677.707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24993899541677.707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104141248090.32378</v>
      </c>
      <c r="L4314" s="455">
        <f t="shared" ca="1" si="182"/>
        <v>25098040789768.031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25098040789768.031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104575169957.36679</v>
      </c>
      <c r="L4315" s="455">
        <f t="shared" ca="1" si="182"/>
        <v>25202615959725.398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25202615959725.398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105010899832.18916</v>
      </c>
      <c r="L4316" s="455">
        <f t="shared" ca="1" si="182"/>
        <v>25307626859557.586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25307626859557.586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105448445248.1566</v>
      </c>
      <c r="L4317" s="455">
        <f t="shared" ca="1" si="182"/>
        <v>25413075304805.742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25413075304805.742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105887813770.02393</v>
      </c>
      <c r="L4318" s="455">
        <f t="shared" ca="1" si="182"/>
        <v>25518963118575.766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25518963118575.766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106329012994.06569</v>
      </c>
      <c r="L4319" s="455">
        <f t="shared" ca="1" si="182"/>
        <v>25625292131569.832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25625292131569.832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106772050548.20763</v>
      </c>
      <c r="L4320" s="455">
        <f t="shared" ca="1" si="182"/>
        <v>25732064182118.039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25732064182118.039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107216934092.15849</v>
      </c>
      <c r="L4321" s="455">
        <f t="shared" ca="1" si="182"/>
        <v>25839281116210.199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25839281116210.199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107663671317.5425</v>
      </c>
      <c r="L4322" s="455">
        <f t="shared" ca="1" si="182"/>
        <v>25946944787527.742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25946944787527.742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108112269948.03226</v>
      </c>
      <c r="L4323" s="455">
        <f t="shared" ca="1" si="182"/>
        <v>26055057057475.773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26055057057475.773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108562737739.48239</v>
      </c>
      <c r="L4324" s="455">
        <f t="shared" ca="1" si="182"/>
        <v>26163619795215.254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26163619795215.254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109015082480.06355</v>
      </c>
      <c r="L4325" s="455">
        <f t="shared" ca="1" si="182"/>
        <v>26272634877695.316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26272634877695.316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109469311990.39716</v>
      </c>
      <c r="L4326" s="455">
        <f t="shared" ca="1" si="182"/>
        <v>26382104189685.715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26382104189685.715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109925434123.69048</v>
      </c>
      <c r="L4327" s="455">
        <f t="shared" ca="1" si="182"/>
        <v>26492029623809.406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26492029623809.406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110383456765.87253</v>
      </c>
      <c r="L4328" s="455">
        <f t="shared" ca="1" si="182"/>
        <v>26602413080575.277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26602413080575.277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110843387835.73032</v>
      </c>
      <c r="L4329" s="455">
        <f t="shared" ca="1" si="182"/>
        <v>26713256468411.008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26713256468411.008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111305235285.04587</v>
      </c>
      <c r="L4330" s="455">
        <f t="shared" ca="1" si="182"/>
        <v>26824561703696.055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26824561703696.055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111769007098.73357</v>
      </c>
      <c r="L4331" s="455">
        <f t="shared" ca="1" si="182"/>
        <v>26936330710794.789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26936330710794.789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112234711294.97829</v>
      </c>
      <c r="L4332" s="455">
        <f t="shared" ca="1" si="182"/>
        <v>27048565422089.766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27048565422089.766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112702355925.37402</v>
      </c>
      <c r="L4333" s="455">
        <f t="shared" ca="1" si="182"/>
        <v>27161267778015.141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27161267778015.141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113171949075.06308</v>
      </c>
      <c r="L4334" s="455">
        <f t="shared" ca="1" si="182"/>
        <v>27274439727090.203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27274439727090.203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113643498862.87584</v>
      </c>
      <c r="L4335" s="455">
        <f t="shared" ca="1" si="182"/>
        <v>27388083225953.078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27388083225953.078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114117013441.47116</v>
      </c>
      <c r="L4336" s="455">
        <f t="shared" ca="1" si="182"/>
        <v>27502200239394.551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27502200239394.551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114592500997.47729</v>
      </c>
      <c r="L4337" s="455">
        <f t="shared" ca="1" si="182"/>
        <v>27616792740392.027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27616792740392.027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115069969751.63344</v>
      </c>
      <c r="L4338" s="455">
        <f t="shared" ca="1" si="182"/>
        <v>27731862710143.66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27731862710143.66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115549427958.93193</v>
      </c>
      <c r="L4339" s="455">
        <f t="shared" ca="1" si="182"/>
        <v>27847412138102.594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27847412138102.594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116030883908.7608</v>
      </c>
      <c r="L4340" s="455">
        <f t="shared" ca="1" si="182"/>
        <v>27963443022011.355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27963443022011.355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116514345925.04733</v>
      </c>
      <c r="L4341" s="455">
        <f t="shared" ca="1" si="182"/>
        <v>28079957367936.402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28079957367936.402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116999822366.40167</v>
      </c>
      <c r="L4342" s="455">
        <f t="shared" ca="1" si="182"/>
        <v>28196957190302.805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28196957190302.805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117487321626.26167</v>
      </c>
      <c r="L4343" s="455">
        <f t="shared" ref="L4343:L4597" ca="1" si="187">I4343-J4343+K4343</f>
        <v>28314444511929.066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28314444511929.066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117976852133.03778</v>
      </c>
      <c r="L4344" s="455">
        <f t="shared" ca="1" si="187"/>
        <v>28432421364062.105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28432421364062.105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118468422350.25877</v>
      </c>
      <c r="L4345" s="455">
        <f t="shared" ca="1" si="187"/>
        <v>28550889786412.363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28550889786412.363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118962040776.71819</v>
      </c>
      <c r="L4346" s="455">
        <f t="shared" ca="1" si="187"/>
        <v>28669851827189.082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28669851827189.082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119457715946.62119</v>
      </c>
      <c r="L4347" s="455">
        <f t="shared" ca="1" si="187"/>
        <v>28789309543135.703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28789309543135.703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119955456429.73212</v>
      </c>
      <c r="L4348" s="455">
        <f t="shared" ca="1" si="187"/>
        <v>28909264999565.434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28909264999565.434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120455270831.52266</v>
      </c>
      <c r="L4349" s="455">
        <f t="shared" ca="1" si="187"/>
        <v>29029720270396.957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29029720270396.957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120957167793.32065</v>
      </c>
      <c r="L4350" s="455">
        <f t="shared" ca="1" si="187"/>
        <v>29150677438190.277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29150677438190.277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121461155992.45949</v>
      </c>
      <c r="L4351" s="455">
        <f t="shared" ca="1" si="187"/>
        <v>29272138594182.738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29272138594182.738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121967244142.42805</v>
      </c>
      <c r="L4352" s="455">
        <f t="shared" ca="1" si="187"/>
        <v>29394105838325.168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29394105838325.168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122475440993.02155</v>
      </c>
      <c r="L4353" s="455">
        <f t="shared" ca="1" si="187"/>
        <v>29516581279318.191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29516581279318.191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122985755330.49245</v>
      </c>
      <c r="L4354" s="455">
        <f t="shared" ca="1" si="187"/>
        <v>29639567034648.684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29639567034648.684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123498195977.70285</v>
      </c>
      <c r="L4355" s="455">
        <f t="shared" ca="1" si="187"/>
        <v>29763065230626.387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29763065230626.387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124012771794.27663</v>
      </c>
      <c r="L4356" s="455">
        <f t="shared" ca="1" si="187"/>
        <v>29887078002420.664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29887078002420.664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124529491676.75276</v>
      </c>
      <c r="L4357" s="455">
        <f t="shared" ca="1" si="187"/>
        <v>30011607494097.418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30011607494097.418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125048364558.73924</v>
      </c>
      <c r="L4358" s="455">
        <f t="shared" ca="1" si="187"/>
        <v>30136655858656.156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30136655858656.156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125569399411.06734</v>
      </c>
      <c r="L4359" s="455">
        <f t="shared" ca="1" si="187"/>
        <v>30262225258067.223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30262225258067.223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126092605241.94676</v>
      </c>
      <c r="L4360" s="455">
        <f t="shared" ca="1" si="187"/>
        <v>30388317863309.168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30388317863309.168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126617991097.12154</v>
      </c>
      <c r="L4361" s="455">
        <f t="shared" ca="1" si="187"/>
        <v>30514935854406.289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30514935854406.289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127145566060.0262</v>
      </c>
      <c r="L4362" s="455">
        <f t="shared" ca="1" si="187"/>
        <v>30642081420466.316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30642081420466.316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127675339251.94299</v>
      </c>
      <c r="L4363" s="455">
        <f t="shared" ca="1" si="187"/>
        <v>30769756759718.258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30769756759718.258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128207319832.15941</v>
      </c>
      <c r="L4364" s="455">
        <f t="shared" ca="1" si="187"/>
        <v>30897964079550.418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30897964079550.418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128741516998.12674</v>
      </c>
      <c r="L4365" s="455">
        <f t="shared" ca="1" si="187"/>
        <v>31026705596548.543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31026705596548.543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129277939985.61893</v>
      </c>
      <c r="L4366" s="455">
        <f t="shared" ca="1" si="187"/>
        <v>31155983536534.16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31155983536534.16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129816598068.89233</v>
      </c>
      <c r="L4367" s="455">
        <f t="shared" ca="1" si="187"/>
        <v>31285800134603.051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31285800134603.051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130357500560.84604</v>
      </c>
      <c r="L4368" s="455">
        <f t="shared" ca="1" si="187"/>
        <v>31416157635163.898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31416157635163.898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130900656813.18292</v>
      </c>
      <c r="L4369" s="455">
        <f t="shared" ca="1" si="187"/>
        <v>31547058291977.082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31547058291977.082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131446076216.57117</v>
      </c>
      <c r="L4370" s="455">
        <f t="shared" ca="1" si="187"/>
        <v>31678504368193.652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31678504368193.652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131993768200.80688</v>
      </c>
      <c r="L4371" s="455">
        <f t="shared" ca="1" si="187"/>
        <v>31810498136394.461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31810498136394.461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132543742234.97691</v>
      </c>
      <c r="L4372" s="455">
        <f t="shared" ca="1" si="187"/>
        <v>31943041878629.438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31943041878629.438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133096007827.62265</v>
      </c>
      <c r="L4373" s="455">
        <f t="shared" ca="1" si="187"/>
        <v>32076137886457.059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32076137886457.059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133650574526.90442</v>
      </c>
      <c r="L4374" s="455">
        <f t="shared" ca="1" si="187"/>
        <v>32209788460983.965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32209788460983.965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134207451920.76653</v>
      </c>
      <c r="L4375" s="455">
        <f t="shared" ca="1" si="187"/>
        <v>32343995912904.73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32343995912904.73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134766649637.10304</v>
      </c>
      <c r="L4376" s="455">
        <f t="shared" ca="1" si="187"/>
        <v>32478762562541.832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32478762562541.832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135328177343.9243</v>
      </c>
      <c r="L4377" s="455">
        <f t="shared" ca="1" si="187"/>
        <v>32614090739885.758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32614090739885.758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135892044749.52399</v>
      </c>
      <c r="L4378" s="455">
        <f t="shared" ca="1" si="187"/>
        <v>32749982784635.281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32749982784635.281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136458261602.64702</v>
      </c>
      <c r="L4379" s="455">
        <f t="shared" ca="1" si="187"/>
        <v>32886441046237.93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32886441046237.93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137026837692.65804</v>
      </c>
      <c r="L4380" s="455">
        <f t="shared" ca="1" si="187"/>
        <v>33023467883930.586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33023467883930.586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137597782849.71078</v>
      </c>
      <c r="L4381" s="455">
        <f t="shared" ca="1" si="187"/>
        <v>33161065666780.297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33161065666780.297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138171106944.91791</v>
      </c>
      <c r="L4382" s="455">
        <f t="shared" ca="1" si="187"/>
        <v>33299236773725.215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33299236773725.215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138746819890.52173</v>
      </c>
      <c r="L4383" s="455">
        <f t="shared" ca="1" si="187"/>
        <v>33437983593615.738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33437983593615.738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139324931640.06558</v>
      </c>
      <c r="L4384" s="455">
        <f t="shared" ca="1" si="187"/>
        <v>33577308525255.805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33577308525255.805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139905452188.56586</v>
      </c>
      <c r="L4385" s="455">
        <f t="shared" ca="1" si="187"/>
        <v>33717213977444.371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33717213977444.371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140488391572.68488</v>
      </c>
      <c r="L4386" s="455">
        <f t="shared" ca="1" si="187"/>
        <v>33857702369017.055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33857702369017.055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141073759870.90439</v>
      </c>
      <c r="L4387" s="455">
        <f t="shared" ca="1" si="187"/>
        <v>33998776128887.961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33998776128887.961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141661567203.69983</v>
      </c>
      <c r="L4388" s="455">
        <f t="shared" ca="1" si="187"/>
        <v>34140437696091.66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34140437696091.66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142251823733.71524</v>
      </c>
      <c r="L4389" s="455">
        <f t="shared" ca="1" si="187"/>
        <v>34282689519825.375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34282689519825.375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142844539665.93909</v>
      </c>
      <c r="L4390" s="455">
        <f t="shared" ca="1" si="187"/>
        <v>34425534059491.313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34425534059491.313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143439725247.88046</v>
      </c>
      <c r="L4391" s="455">
        <f t="shared" ca="1" si="187"/>
        <v>34568973784739.191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34568973784739.191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144037390769.74664</v>
      </c>
      <c r="L4392" s="455">
        <f t="shared" ca="1" si="187"/>
        <v>34713011175508.938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34713011175508.938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144637546564.62057</v>
      </c>
      <c r="L4393" s="455">
        <f t="shared" ca="1" si="187"/>
        <v>34857648722073.559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34857648722073.559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145240203008.63983</v>
      </c>
      <c r="L4394" s="455">
        <f t="shared" ca="1" si="187"/>
        <v>35002888925082.199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35002888925082.199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145845370521.17584</v>
      </c>
      <c r="L4395" s="455">
        <f t="shared" ca="1" si="187"/>
        <v>35148734295603.375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35148734295603.375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146453059565.01407</v>
      </c>
      <c r="L4396" s="455">
        <f t="shared" ca="1" si="187"/>
        <v>35295187355168.391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35295187355168.391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147063280646.53497</v>
      </c>
      <c r="L4397" s="455">
        <f t="shared" ca="1" si="187"/>
        <v>35442250635814.922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35442250635814.922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147676044315.89551</v>
      </c>
      <c r="L4398" s="455">
        <f t="shared" ca="1" si="187"/>
        <v>35589926680130.82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35589926680130.82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148291361167.21176</v>
      </c>
      <c r="L4399" s="455">
        <f t="shared" ca="1" si="187"/>
        <v>35738218041298.031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35738218041298.031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148909241838.74179</v>
      </c>
      <c r="L4400" s="455">
        <f t="shared" ca="1" si="187"/>
        <v>35887127283136.773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35887127283136.773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149529697013.06989</v>
      </c>
      <c r="L4401" s="455">
        <f t="shared" ca="1" si="187"/>
        <v>36036656980149.844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36036656980149.844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150152737417.29102</v>
      </c>
      <c r="L4402" s="455">
        <f t="shared" ca="1" si="187"/>
        <v>36186809717567.133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36186809717567.133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150778373823.19638</v>
      </c>
      <c r="L4403" s="455">
        <f t="shared" ca="1" si="187"/>
        <v>36337588091390.328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36337588091390.328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151406617047.45969</v>
      </c>
      <c r="L4404" s="455">
        <f t="shared" ca="1" si="187"/>
        <v>36488994708437.789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36488994708437.789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152037477951.82413</v>
      </c>
      <c r="L4405" s="455">
        <f t="shared" ca="1" si="187"/>
        <v>36641032186389.609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36641032186389.609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152670967443.29004</v>
      </c>
      <c r="L4406" s="455">
        <f t="shared" ca="1" si="187"/>
        <v>36793703153832.898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36793703153832.898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153307096474.30374</v>
      </c>
      <c r="L4407" s="455">
        <f t="shared" ca="1" si="187"/>
        <v>36947010250307.203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36947010250307.203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153945876042.94669</v>
      </c>
      <c r="L4408" s="455">
        <f t="shared" ca="1" si="187"/>
        <v>37100956126350.148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37100956126350.148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154587317193.12561</v>
      </c>
      <c r="L4409" s="455">
        <f t="shared" ca="1" si="187"/>
        <v>37255543443543.273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37255543443543.273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155231431014.76364</v>
      </c>
      <c r="L4410" s="455">
        <f t="shared" ca="1" si="187"/>
        <v>37410774874558.039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37410774874558.039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155878228643.99182</v>
      </c>
      <c r="L4411" s="455">
        <f t="shared" ca="1" si="187"/>
        <v>37566653103202.031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37566653103202.031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156527721263.3418</v>
      </c>
      <c r="L4412" s="455">
        <f t="shared" ca="1" si="187"/>
        <v>37723180824465.375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37723180824465.375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157179920101.93906</v>
      </c>
      <c r="L4413" s="455">
        <f t="shared" ca="1" si="187"/>
        <v>37880360744567.313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37880360744567.313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157834836435.69714</v>
      </c>
      <c r="L4414" s="455">
        <f t="shared" ca="1" si="187"/>
        <v>38038195581003.008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38038195581003.008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158492481587.51254</v>
      </c>
      <c r="L4415" s="455">
        <f t="shared" ca="1" si="187"/>
        <v>38196688062590.523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38196688062590.523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159152866927.46051</v>
      </c>
      <c r="L4416" s="455">
        <f t="shared" ca="1" si="187"/>
        <v>38355840929517.984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38355840929517.984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159816003872.99161</v>
      </c>
      <c r="L4417" s="455">
        <f t="shared" ca="1" si="187"/>
        <v>38515656933390.977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38515656933390.977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160481903889.12906</v>
      </c>
      <c r="L4418" s="455">
        <f t="shared" ca="1" si="187"/>
        <v>38676138837280.109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38676138837280.109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161150578488.66711</v>
      </c>
      <c r="L4419" s="455">
        <f t="shared" ca="1" si="187"/>
        <v>38837289415768.773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38837289415768.773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161822039232.36987</v>
      </c>
      <c r="L4420" s="455">
        <f t="shared" ca="1" si="187"/>
        <v>38999111455001.141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38999111455001.141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162496297729.17142</v>
      </c>
      <c r="L4421" s="455">
        <f t="shared" ca="1" si="187"/>
        <v>39161607752730.313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39161607752730.313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163173365636.37631</v>
      </c>
      <c r="L4422" s="455">
        <f t="shared" ca="1" si="187"/>
        <v>39324781118366.688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39324781118366.688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163853254659.86121</v>
      </c>
      <c r="L4423" s="455">
        <f t="shared" ca="1" si="187"/>
        <v>39488634373026.547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39488634373026.547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164535976554.27728</v>
      </c>
      <c r="L4424" s="455">
        <f t="shared" ca="1" si="187"/>
        <v>39653170349580.82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39653170349580.82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165221543123.25342</v>
      </c>
      <c r="L4425" s="455">
        <f t="shared" ca="1" si="187"/>
        <v>39818391892704.07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39818391892704.07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165909966219.60028</v>
      </c>
      <c r="L4426" s="455">
        <f t="shared" ca="1" si="187"/>
        <v>39984301858923.672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39984301858923.672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166601257745.51529</v>
      </c>
      <c r="L4427" s="455">
        <f t="shared" ca="1" si="187"/>
        <v>40150903116669.188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40150903116669.188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167295429652.78827</v>
      </c>
      <c r="L4428" s="455">
        <f t="shared" ca="1" si="187"/>
        <v>40318198546321.977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40318198546321.977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167992493943.00824</v>
      </c>
      <c r="L4429" s="455">
        <f t="shared" ca="1" si="187"/>
        <v>40486191040264.984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40486191040264.984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168692462667.77075</v>
      </c>
      <c r="L4430" s="455">
        <f t="shared" ca="1" si="187"/>
        <v>40654883502932.758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40654883502932.758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169395347928.88647</v>
      </c>
      <c r="L4431" s="455">
        <f t="shared" ca="1" si="187"/>
        <v>40824278850861.641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40824278850861.641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170101161878.59018</v>
      </c>
      <c r="L4432" s="455">
        <f t="shared" ca="1" si="187"/>
        <v>40994380012740.234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40994380012740.234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170809916719.75098</v>
      </c>
      <c r="L4433" s="455">
        <f t="shared" ca="1" si="187"/>
        <v>41165189929459.984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41165189929459.984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171521624706.08325</v>
      </c>
      <c r="L4434" s="455">
        <f t="shared" ca="1" si="187"/>
        <v>41336711554166.07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41336711554166.07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172236298142.35861</v>
      </c>
      <c r="L4435" s="455">
        <f t="shared" ca="1" si="187"/>
        <v>41508947852308.43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41508947852308.43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172953949384.61847</v>
      </c>
      <c r="L4436" s="455">
        <f t="shared" ca="1" si="187"/>
        <v>41681901801693.047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41681901801693.047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173674590840.3877</v>
      </c>
      <c r="L4437" s="455">
        <f t="shared" ca="1" si="187"/>
        <v>41855576392533.438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41855576392533.438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174398234968.88931</v>
      </c>
      <c r="L4438" s="455">
        <f t="shared" ca="1" si="187"/>
        <v>42029974627502.328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42029974627502.328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175124894281.2597</v>
      </c>
      <c r="L4439" s="455">
        <f t="shared" ca="1" si="187"/>
        <v>42205099521783.586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42205099521783.586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175854581340.76495</v>
      </c>
      <c r="L4440" s="455">
        <f t="shared" ca="1" si="187"/>
        <v>42380954103124.352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42380954103124.352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176587308763.01813</v>
      </c>
      <c r="L4441" s="455">
        <f t="shared" ca="1" si="187"/>
        <v>42557541411887.367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42557541411887.367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177323089216.19736</v>
      </c>
      <c r="L4442" s="455">
        <f t="shared" ca="1" si="187"/>
        <v>42734864501103.563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42734864501103.563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178061935421.26483</v>
      </c>
      <c r="L4443" s="455">
        <f t="shared" ca="1" si="187"/>
        <v>42912926436524.828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42912926436524.828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178803860152.18677</v>
      </c>
      <c r="L4444" s="455">
        <f t="shared" ca="1" si="187"/>
        <v>43091730296677.016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43091730296677.016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179548876236.15424</v>
      </c>
      <c r="L4445" s="455">
        <f t="shared" ca="1" si="187"/>
        <v>43271279172913.172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43271279172913.172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180296996553.80487</v>
      </c>
      <c r="L4446" s="455">
        <f t="shared" ca="1" si="187"/>
        <v>43451576169466.977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43451576169466.977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181048234039.44574</v>
      </c>
      <c r="L4447" s="455">
        <f t="shared" ca="1" si="187"/>
        <v>43632624403506.422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43632624403506.422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181802601681.27676</v>
      </c>
      <c r="L4448" s="455">
        <f t="shared" ca="1" si="187"/>
        <v>43814427005187.695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43814427005187.695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182560112521.61539</v>
      </c>
      <c r="L4449" s="455">
        <f t="shared" ca="1" si="187"/>
        <v>43996987117709.313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43996987117709.313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183320779657.12213</v>
      </c>
      <c r="L4450" s="455">
        <f t="shared" ca="1" si="187"/>
        <v>44180307897366.438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44180307897366.438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184084616239.02682</v>
      </c>
      <c r="L4451" s="455">
        <f t="shared" ca="1" si="187"/>
        <v>44364392513605.461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44364392513605.461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184851635473.35608</v>
      </c>
      <c r="L4452" s="455">
        <f t="shared" ca="1" si="187"/>
        <v>44549244149078.82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44549244149078.82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185621850621.16174</v>
      </c>
      <c r="L4453" s="455">
        <f t="shared" ca="1" si="187"/>
        <v>44734865999699.984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44734865999699.984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186395274998.74994</v>
      </c>
      <c r="L4454" s="455">
        <f t="shared" ca="1" si="187"/>
        <v>44921261274698.734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44921261274698.734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187171921977.91138</v>
      </c>
      <c r="L4455" s="455">
        <f t="shared" ca="1" si="187"/>
        <v>45108433196676.648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45108433196676.648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187951804986.15271</v>
      </c>
      <c r="L4456" s="455">
        <f t="shared" ca="1" si="187"/>
        <v>45296385001662.805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45296385001662.805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188734937506.92834</v>
      </c>
      <c r="L4457" s="455">
        <f t="shared" ca="1" si="187"/>
        <v>45485119939169.734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45485119939169.734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189521333079.8739</v>
      </c>
      <c r="L4458" s="455">
        <f t="shared" ca="1" si="187"/>
        <v>45674641272249.609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45674641272249.609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190311005301.04004</v>
      </c>
      <c r="L4459" s="455">
        <f t="shared" ca="1" si="187"/>
        <v>45864952277550.648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45864952277550.648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191103967823.12769</v>
      </c>
      <c r="L4460" s="455">
        <f t="shared" ca="1" si="187"/>
        <v>46056056245373.773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46056056245373.773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191900234355.72406</v>
      </c>
      <c r="L4461" s="455">
        <f t="shared" ca="1" si="187"/>
        <v>46247956479729.5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46247956479729.5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192699818665.53958</v>
      </c>
      <c r="L4462" s="455">
        <f t="shared" ca="1" si="187"/>
        <v>46440656298395.039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46440656298395.039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193502734576.646</v>
      </c>
      <c r="L4463" s="455">
        <f t="shared" ca="1" si="187"/>
        <v>46634159032971.688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46634159032971.688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194308995970.71536</v>
      </c>
      <c r="L4464" s="455">
        <f t="shared" ca="1" si="187"/>
        <v>46828468028942.406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46828468028942.406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195118616787.26001</v>
      </c>
      <c r="L4465" s="455">
        <f t="shared" ca="1" si="187"/>
        <v>47023586645729.664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47023586645729.664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195931611023.8736</v>
      </c>
      <c r="L4466" s="455">
        <f t="shared" ca="1" si="187"/>
        <v>47219518256753.539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47219518256753.539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196747992736.47308</v>
      </c>
      <c r="L4467" s="455">
        <f t="shared" ca="1" si="187"/>
        <v>47416266249490.016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47416266249490.016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197567776039.54172</v>
      </c>
      <c r="L4468" s="455">
        <f t="shared" ca="1" si="187"/>
        <v>47613834025529.555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47613834025529.555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198390975106.37314</v>
      </c>
      <c r="L4469" s="455">
        <f t="shared" ca="1" si="187"/>
        <v>47812225000635.93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47812225000635.93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199217604169.31638</v>
      </c>
      <c r="L4470" s="455">
        <f t="shared" ca="1" si="187"/>
        <v>48011442604805.242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48011442604805.242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200047677520.02185</v>
      </c>
      <c r="L4471" s="455">
        <f t="shared" ca="1" si="187"/>
        <v>48211490282325.266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48211490282325.266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200881209509.6886</v>
      </c>
      <c r="L4472" s="455">
        <f t="shared" ca="1" si="187"/>
        <v>48412371491834.953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48412371491834.953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201718214549.31232</v>
      </c>
      <c r="L4473" s="455">
        <f t="shared" ca="1" si="187"/>
        <v>48614089706384.266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48614089706384.266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202558707109.93445</v>
      </c>
      <c r="L4474" s="455">
        <f t="shared" ca="1" si="187"/>
        <v>48816648413494.203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48816648413494.203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203402701722.89252</v>
      </c>
      <c r="L4475" s="455">
        <f t="shared" ca="1" si="187"/>
        <v>49020051115217.094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49020051115217.094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204250212980.07123</v>
      </c>
      <c r="L4476" s="455">
        <f t="shared" ca="1" si="187"/>
        <v>49224301328197.164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49224301328197.164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205101255534.15485</v>
      </c>
      <c r="L4477" s="455">
        <f t="shared" ca="1" si="187"/>
        <v>49429402583731.32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49429402583731.32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205955844098.88049</v>
      </c>
      <c r="L4478" s="455">
        <f t="shared" ca="1" si="187"/>
        <v>49635358427830.203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49635358427830.203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206813993449.29251</v>
      </c>
      <c r="L4479" s="455">
        <f t="shared" ca="1" si="187"/>
        <v>49842172421279.492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49842172421279.492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207675718421.99789</v>
      </c>
      <c r="L4480" s="455">
        <f t="shared" ca="1" si="187"/>
        <v>50049848139701.492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50049848139701.492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208541033915.42288</v>
      </c>
      <c r="L4481" s="455">
        <f t="shared" ca="1" si="187"/>
        <v>50258389173616.914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50258389173616.914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209409954890.07047</v>
      </c>
      <c r="L4482" s="455">
        <f t="shared" ca="1" si="187"/>
        <v>50467799128506.984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50467799128506.984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210282496368.77911</v>
      </c>
      <c r="L4483" s="455">
        <f t="shared" ca="1" si="187"/>
        <v>50678081624875.766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50678081624875.766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211158673436.98236</v>
      </c>
      <c r="L4484" s="455">
        <f t="shared" ca="1" si="187"/>
        <v>50889240298312.75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50889240298312.75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212038501242.96979</v>
      </c>
      <c r="L4485" s="455">
        <f t="shared" ca="1" si="187"/>
        <v>51101278799555.719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51101278799555.719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212921994998.14883</v>
      </c>
      <c r="L4486" s="455">
        <f t="shared" ca="1" si="187"/>
        <v>51314200794553.867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51314200794553.867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213809169977.30777</v>
      </c>
      <c r="L4487" s="455">
        <f t="shared" ca="1" si="187"/>
        <v>51528009964531.172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51528009964531.172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214700041518.87988</v>
      </c>
      <c r="L4488" s="455">
        <f t="shared" ca="1" si="187"/>
        <v>51742710006050.055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51742710006050.055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215594625025.20856</v>
      </c>
      <c r="L4489" s="455">
        <f t="shared" ca="1" si="187"/>
        <v>51958304631075.266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51958304631075.266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216492935962.8136</v>
      </c>
      <c r="L4490" s="455">
        <f t="shared" ca="1" si="187"/>
        <v>52174797567038.078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52174797567038.078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217394989862.65866</v>
      </c>
      <c r="L4491" s="455">
        <f t="shared" ca="1" si="187"/>
        <v>52392192556900.734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52392192556900.734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218300802320.41974</v>
      </c>
      <c r="L4492" s="455">
        <f t="shared" ca="1" si="187"/>
        <v>52610493359221.156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52610493359221.156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219210388996.75482</v>
      </c>
      <c r="L4493" s="455">
        <f t="shared" ca="1" si="187"/>
        <v>52829703748217.914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52829703748217.914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220123765617.57465</v>
      </c>
      <c r="L4494" s="455">
        <f t="shared" ca="1" si="187"/>
        <v>53049827513835.492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53049827513835.492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221040947974.31454</v>
      </c>
      <c r="L4495" s="455">
        <f t="shared" ca="1" si="187"/>
        <v>53270868461809.805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53270868461809.805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221961951924.20752</v>
      </c>
      <c r="L4496" s="455">
        <f t="shared" ca="1" si="187"/>
        <v>53492830413734.016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53492830413734.016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222886793390.55838</v>
      </c>
      <c r="L4497" s="455">
        <f t="shared" ca="1" si="187"/>
        <v>53715717207124.57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53715717207124.57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223815488363.01904</v>
      </c>
      <c r="L4498" s="455">
        <f t="shared" ca="1" si="187"/>
        <v>53939532695487.586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53939532695487.586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224748052897.86493</v>
      </c>
      <c r="L4499" s="455">
        <f t="shared" ca="1" si="187"/>
        <v>54164280748385.453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54164280748385.453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225684503118.27271</v>
      </c>
      <c r="L4500" s="455">
        <f t="shared" ca="1" si="187"/>
        <v>54389965251503.727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54389965251503.727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226624855214.59885</v>
      </c>
      <c r="L4501" s="455">
        <f t="shared" ca="1" si="187"/>
        <v>54616590106718.328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54616590106718.328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227569125444.6597</v>
      </c>
      <c r="L4502" s="455">
        <f t="shared" ca="1" si="187"/>
        <v>54844159232162.984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54844159232162.984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228517330134.01242</v>
      </c>
      <c r="L4503" s="455">
        <f t="shared" ca="1" si="187"/>
        <v>55072676562297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55072676562297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229469485676.23749</v>
      </c>
      <c r="L4504" s="455">
        <f t="shared" ca="1" si="187"/>
        <v>55302146047973.234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55302146047973.234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230425608533.22177</v>
      </c>
      <c r="L4505" s="455">
        <f t="shared" ca="1" si="187"/>
        <v>55532571656506.453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55532571656506.453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231385715235.44354</v>
      </c>
      <c r="L4506" s="455">
        <f t="shared" ca="1" si="187"/>
        <v>55763957371741.898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55763957371741.898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232349822382.2579</v>
      </c>
      <c r="L4507" s="455">
        <f t="shared" ca="1" si="187"/>
        <v>55996307194124.156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55996307194124.156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233317946642.18399</v>
      </c>
      <c r="L4508" s="455">
        <f t="shared" ca="1" si="187"/>
        <v>56229625140766.344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56229625140766.344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234290104753.19308</v>
      </c>
      <c r="L4509" s="455">
        <f t="shared" ca="1" si="187"/>
        <v>56463915245519.539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56463915245519.539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235266313522.99808</v>
      </c>
      <c r="L4510" s="455">
        <f t="shared" ca="1" si="187"/>
        <v>56699181559042.539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56699181559042.539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236246589829.34387</v>
      </c>
      <c r="L4511" s="455">
        <f t="shared" ca="1" si="187"/>
        <v>56935428148871.883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56935428148871.883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237230950620.29947</v>
      </c>
      <c r="L4512" s="455">
        <f t="shared" ca="1" si="187"/>
        <v>57172659099492.18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57172659099492.18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238219412914.55078</v>
      </c>
      <c r="L4513" s="455">
        <f t="shared" ca="1" si="187"/>
        <v>57410878512406.734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57410878512406.734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239211993801.69473</v>
      </c>
      <c r="L4514" s="455">
        <f t="shared" ca="1" si="187"/>
        <v>57650090506208.43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57650090506208.43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240208710442.53513</v>
      </c>
      <c r="L4515" s="455">
        <f t="shared" ca="1" si="187"/>
        <v>57890299216650.961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57890299216650.961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241209580069.37903</v>
      </c>
      <c r="L4516" s="455">
        <f t="shared" ca="1" si="187"/>
        <v>58131508796720.344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58131508796720.344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242214619986.33472</v>
      </c>
      <c r="L4517" s="455">
        <f t="shared" ca="1" si="187"/>
        <v>58373723416706.68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58373723416706.68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243223847569.61118</v>
      </c>
      <c r="L4518" s="455">
        <f t="shared" ca="1" si="187"/>
        <v>58616947264276.289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58616947264276.289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244237280267.81787</v>
      </c>
      <c r="L4519" s="455">
        <f t="shared" ca="1" si="187"/>
        <v>58861184544544.109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58861184544544.109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245254935602.26712</v>
      </c>
      <c r="L4520" s="455">
        <f t="shared" ca="1" si="187"/>
        <v>59106439480146.375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59106439480146.375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246276831167.27655</v>
      </c>
      <c r="L4521" s="455">
        <f t="shared" ca="1" si="187"/>
        <v>59352716311313.648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59352716311313.648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247302984630.47357</v>
      </c>
      <c r="L4522" s="455">
        <f t="shared" ca="1" si="187"/>
        <v>59600019295944.125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59600019295944.125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248333413733.10052</v>
      </c>
      <c r="L4523" s="455">
        <f t="shared" ca="1" si="187"/>
        <v>59848352709677.227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59848352709677.227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249368136290.32181</v>
      </c>
      <c r="L4524" s="455">
        <f t="shared" ca="1" si="187"/>
        <v>60097720845967.547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60097720845967.547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250407170191.53143</v>
      </c>
      <c r="L4525" s="455">
        <f t="shared" ca="1" si="187"/>
        <v>60348128016159.078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60348128016159.078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251450533400.66278</v>
      </c>
      <c r="L4526" s="455">
        <f t="shared" ca="1" si="187"/>
        <v>60599578549559.742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60599578549559.742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252498243956.49893</v>
      </c>
      <c r="L4527" s="455">
        <f t="shared" ca="1" si="187"/>
        <v>60852076793516.242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60852076793516.242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253550319972.98434</v>
      </c>
      <c r="L4528" s="455">
        <f t="shared" ca="1" si="187"/>
        <v>61105627113489.227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61105627113489.227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254606779639.53848</v>
      </c>
      <c r="L4529" s="455">
        <f t="shared" ca="1" si="187"/>
        <v>61360233893128.766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61360233893128.766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255667641221.36984</v>
      </c>
      <c r="L4530" s="455">
        <f t="shared" ca="1" si="187"/>
        <v>61615901534350.133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61615901534350.133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256732923059.79218</v>
      </c>
      <c r="L4531" s="455">
        <f t="shared" ca="1" si="187"/>
        <v>61872634457409.922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61872634457409.922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257802643572.54138</v>
      </c>
      <c r="L4532" s="455">
        <f t="shared" ca="1" si="187"/>
        <v>62130437100982.461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62130437100982.461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258876821254.0936</v>
      </c>
      <c r="L4533" s="455">
        <f t="shared" ca="1" si="187"/>
        <v>62389313922236.555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62389313922236.555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259955474675.98569</v>
      </c>
      <c r="L4534" s="455">
        <f t="shared" ca="1" si="187"/>
        <v>62649269396912.539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62649269396912.539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261038622487.13559</v>
      </c>
      <c r="L4535" s="455">
        <f t="shared" ca="1" si="187"/>
        <v>62910308019399.672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62910308019399.672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262126283414.16525</v>
      </c>
      <c r="L4536" s="455">
        <f t="shared" ca="1" si="187"/>
        <v>63172434302813.836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63172434302813.836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263218476261.7243</v>
      </c>
      <c r="L4537" s="455">
        <f t="shared" ca="1" si="187"/>
        <v>63435652779075.563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63435652779075.563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264315219912.81485</v>
      </c>
      <c r="L4538" s="455">
        <f t="shared" ca="1" si="187"/>
        <v>63699967998988.375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63699967998988.375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265416533329.11823</v>
      </c>
      <c r="L4539" s="455">
        <f t="shared" ca="1" si="187"/>
        <v>63965384532317.492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63965384532317.492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266522435551.32288</v>
      </c>
      <c r="L4540" s="455">
        <f t="shared" ca="1" si="187"/>
        <v>64231906967868.813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64231906967868.813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267632945699.4534</v>
      </c>
      <c r="L4541" s="455">
        <f t="shared" ca="1" si="187"/>
        <v>64499539913568.266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64499539913568.266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268748082973.20111</v>
      </c>
      <c r="L4542" s="455">
        <f t="shared" ca="1" si="187"/>
        <v>64768287996541.469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64768287996541.469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269867866652.2561</v>
      </c>
      <c r="L4543" s="455">
        <f t="shared" ca="1" si="187"/>
        <v>65038155863193.727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65038155863193.727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270992316096.64053</v>
      </c>
      <c r="L4544" s="455">
        <f t="shared" ca="1" si="187"/>
        <v>65309148179290.367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65309148179290.367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272121450747.04318</v>
      </c>
      <c r="L4545" s="455">
        <f t="shared" ca="1" si="187"/>
        <v>65581269630037.414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65581269630037.414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273255290125.15588</v>
      </c>
      <c r="L4546" s="455">
        <f t="shared" ca="1" si="187"/>
        <v>65854524920162.57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65854524920162.57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274393853834.01071</v>
      </c>
      <c r="L4547" s="455">
        <f t="shared" ca="1" si="187"/>
        <v>66128918773996.578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66128918773996.578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275537161558.31909</v>
      </c>
      <c r="L4548" s="455">
        <f t="shared" ca="1" si="187"/>
        <v>66404455935554.898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66404455935554.898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276685233064.81213</v>
      </c>
      <c r="L4549" s="455">
        <f t="shared" ca="1" si="187"/>
        <v>66681141168619.711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66681141168619.711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277838088202.58215</v>
      </c>
      <c r="L4550" s="455">
        <f t="shared" ca="1" si="187"/>
        <v>66958979256822.297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66958979256822.297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278995746903.42627</v>
      </c>
      <c r="L4551" s="455">
        <f t="shared" ca="1" si="187"/>
        <v>67237975003725.727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67237975003725.727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280158229182.19055</v>
      </c>
      <c r="L4552" s="455">
        <f t="shared" ca="1" si="187"/>
        <v>67518133232907.914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67518133232907.914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281325555137.11633</v>
      </c>
      <c r="L4553" s="455">
        <f t="shared" ca="1" si="187"/>
        <v>67799458788045.031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67799458788045.031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282497744950.18762</v>
      </c>
      <c r="L4554" s="455">
        <f t="shared" ca="1" si="187"/>
        <v>68081956532995.219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68081956532995.219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283674818887.4801</v>
      </c>
      <c r="L4555" s="455">
        <f t="shared" ca="1" si="187"/>
        <v>68365631351882.695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68365631351882.695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284856797299.51123</v>
      </c>
      <c r="L4556" s="455">
        <f t="shared" ca="1" si="187"/>
        <v>68650488149182.203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68650488149182.203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286043700621.59253</v>
      </c>
      <c r="L4557" s="455">
        <f t="shared" ca="1" si="187"/>
        <v>68936531849803.797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68936531849803.797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287235549374.1825</v>
      </c>
      <c r="L4558" s="455">
        <f t="shared" ca="1" si="187"/>
        <v>69223767399177.977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69223767399177.977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288432364163.24158</v>
      </c>
      <c r="L4559" s="455">
        <f t="shared" ca="1" si="187"/>
        <v>69512199763341.219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69512199763341.219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289634165680.58844</v>
      </c>
      <c r="L4560" s="455">
        <f t="shared" ca="1" si="187"/>
        <v>69801833929021.805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69801833929021.805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290840974704.25751</v>
      </c>
      <c r="L4561" s="455">
        <f t="shared" ca="1" si="187"/>
        <v>70092674903726.063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70092674903726.063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292052812098.85858</v>
      </c>
      <c r="L4562" s="455">
        <f t="shared" ca="1" si="187"/>
        <v>70384727715824.922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70384727715824.922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293269698815.93719</v>
      </c>
      <c r="L4563" s="455">
        <f t="shared" ca="1" si="187"/>
        <v>70677997414640.859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70677997414640.859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294491655894.33691</v>
      </c>
      <c r="L4564" s="455">
        <f t="shared" ca="1" si="187"/>
        <v>70972489070535.203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70972489070535.203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295718704460.56335</v>
      </c>
      <c r="L4565" s="455">
        <f t="shared" ca="1" si="187"/>
        <v>71268207774995.766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71268207774995.766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296950865729.14905</v>
      </c>
      <c r="L4566" s="455">
        <f t="shared" ca="1" si="187"/>
        <v>71565158640724.922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71565158640724.922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298188161003.02051</v>
      </c>
      <c r="L4567" s="455">
        <f t="shared" ca="1" si="187"/>
        <v>71863346801727.938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71863346801727.938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299430611673.86639</v>
      </c>
      <c r="L4568" s="455">
        <f t="shared" ca="1" si="187"/>
        <v>72162777413401.797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72162777413401.797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300678239222.50751</v>
      </c>
      <c r="L4569" s="455">
        <f t="shared" ca="1" si="187"/>
        <v>72463455652624.297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72463455652624.297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301931065219.26788</v>
      </c>
      <c r="L4570" s="455">
        <f t="shared" ca="1" si="187"/>
        <v>72765386717843.563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72765386717843.563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303189111324.34814</v>
      </c>
      <c r="L4571" s="455">
        <f t="shared" ca="1" si="187"/>
        <v>73068575829167.906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73068575829167.906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304452399288.19958</v>
      </c>
      <c r="L4572" s="455">
        <f t="shared" ca="1" si="187"/>
        <v>73373028228456.109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73373028228456.109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305720950951.90045</v>
      </c>
      <c r="L4573" s="455">
        <f t="shared" ca="1" si="187"/>
        <v>73678749179408.016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73678749179408.016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306994788247.53339</v>
      </c>
      <c r="L4574" s="455">
        <f t="shared" ca="1" si="187"/>
        <v>73985743967655.547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73985743967655.547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308273933198.56476</v>
      </c>
      <c r="L4575" s="455">
        <f t="shared" ca="1" si="187"/>
        <v>74294017900854.109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74294017900854.109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309558407920.22546</v>
      </c>
      <c r="L4576" s="455">
        <f t="shared" ca="1" si="187"/>
        <v>74603576308774.328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74603576308774.328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310848234619.89301</v>
      </c>
      <c r="L4577" s="455">
        <f t="shared" ca="1" si="187"/>
        <v>74914424543394.219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74914424543394.219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312143435597.47589</v>
      </c>
      <c r="L4578" s="455">
        <f t="shared" ca="1" si="187"/>
        <v>75226567978991.688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75226567978991.688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313444033245.79871</v>
      </c>
      <c r="L4579" s="455">
        <f t="shared" ca="1" si="187"/>
        <v>75540012012237.484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75540012012237.484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314750050050.9895</v>
      </c>
      <c r="L4580" s="455">
        <f t="shared" ca="1" si="187"/>
        <v>75854762062288.469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75854762062288.469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316061508592.86859</v>
      </c>
      <c r="L4581" s="455">
        <f t="shared" ca="1" si="187"/>
        <v>76170823570881.344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76170823570881.344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317378431545.33893</v>
      </c>
      <c r="L4582" s="455">
        <f t="shared" ca="1" si="187"/>
        <v>76488202002426.688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76488202002426.688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318700841676.77783</v>
      </c>
      <c r="L4583" s="455">
        <f t="shared" ca="1" si="187"/>
        <v>76806902844103.469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76806902844103.469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320028761850.43109</v>
      </c>
      <c r="L4584" s="455">
        <f t="shared" ca="1" si="187"/>
        <v>77126931605953.906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77126931605953.906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321362215024.80792</v>
      </c>
      <c r="L4585" s="455">
        <f t="shared" ca="1" si="187"/>
        <v>77448293820978.719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77448293820978.719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322701224254.078</v>
      </c>
      <c r="L4586" s="455">
        <f t="shared" ca="1" si="187"/>
        <v>77770995045232.797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77770995045232.797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324045812688.46997</v>
      </c>
      <c r="L4587" s="455">
        <f t="shared" ca="1" si="187"/>
        <v>78095040857921.266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78095040857921.266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325396003574.67194</v>
      </c>
      <c r="L4588" s="455">
        <f t="shared" ca="1" si="187"/>
        <v>78420436861495.938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78420436861495.938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326751820256.23309</v>
      </c>
      <c r="L4589" s="455">
        <f t="shared" ca="1" si="187"/>
        <v>78747188681752.172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78747188681752.172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328113286173.96741</v>
      </c>
      <c r="L4590" s="455">
        <f t="shared" ca="1" si="187"/>
        <v>79075301967926.141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79075301967926.141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329480424866.35889</v>
      </c>
      <c r="L4591" s="455">
        <f t="shared" ca="1" si="187"/>
        <v>79404782392792.5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79404782392792.5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330853259969.96875</v>
      </c>
      <c r="L4592" s="455">
        <f t="shared" ca="1" si="187"/>
        <v>79735635652762.469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79735635652762.469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332231815219.84363</v>
      </c>
      <c r="L4593" s="455">
        <f t="shared" ca="1" si="187"/>
        <v>80067867467982.313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80067867467982.313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333616114449.92627</v>
      </c>
      <c r="L4594" s="455">
        <f t="shared" ca="1" si="187"/>
        <v>80401483582432.234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80401483582432.234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335006181593.46765</v>
      </c>
      <c r="L4595" s="455">
        <f t="shared" ca="1" si="187"/>
        <v>80736489764025.703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80736489764025.703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336402040683.44043</v>
      </c>
      <c r="L4596" s="455">
        <f t="shared" ca="1" si="187"/>
        <v>81072891804709.141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81072891804709.141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337803715852.95477</v>
      </c>
      <c r="L4597" s="455">
        <f t="shared" ca="1" si="187"/>
        <v>81410695520562.094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81410695520562.094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339211231335.67542</v>
      </c>
      <c r="L4598" s="455">
        <f t="shared" ref="L4598:L4852" ca="1" si="192">I4598-J4598+K4598</f>
        <v>81749906751897.766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81749906751897.766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340624611466.24066</v>
      </c>
      <c r="L4599" s="455">
        <f t="shared" ca="1" si="192"/>
        <v>82090531363364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82090531363364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342043880680.68335</v>
      </c>
      <c r="L4600" s="455">
        <f t="shared" ca="1" si="192"/>
        <v>82432575244044.688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82432575244044.688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343469063516.85284</v>
      </c>
      <c r="L4601" s="455">
        <f t="shared" ca="1" si="192"/>
        <v>82776044307561.547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82776044307561.547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344900184614.83978</v>
      </c>
      <c r="L4602" s="455">
        <f t="shared" ca="1" si="192"/>
        <v>83120944492176.391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83120944492176.391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346337268717.40161</v>
      </c>
      <c r="L4603" s="455">
        <f t="shared" ca="1" si="192"/>
        <v>83467281760893.797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83467281760893.797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347780340670.39081</v>
      </c>
      <c r="L4604" s="455">
        <f t="shared" ca="1" si="192"/>
        <v>83815062101564.188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83815062101564.188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349229425423.18408</v>
      </c>
      <c r="L4605" s="455">
        <f t="shared" ca="1" si="192"/>
        <v>84164291526987.375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84164291526987.375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350684548029.11407</v>
      </c>
      <c r="L4606" s="455">
        <f t="shared" ca="1" si="192"/>
        <v>84514976075016.484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84514976075016.484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352145733645.90204</v>
      </c>
      <c r="L4607" s="455">
        <f t="shared" ca="1" si="192"/>
        <v>84867121808662.391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84867121808662.391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353613007536.09326</v>
      </c>
      <c r="L4608" s="455">
        <f t="shared" ca="1" si="192"/>
        <v>85220734816198.484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85220734816198.484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355086395067.49365</v>
      </c>
      <c r="L4609" s="455">
        <f t="shared" ca="1" si="192"/>
        <v>85575821211265.984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85575821211265.984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356565921713.60828</v>
      </c>
      <c r="L4610" s="455">
        <f t="shared" ca="1" si="192"/>
        <v>85932387132979.594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85932387132979.594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358051613054.08167</v>
      </c>
      <c r="L4611" s="455">
        <f t="shared" ca="1" si="192"/>
        <v>86290438746033.672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86290438746033.672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359543494775.14032</v>
      </c>
      <c r="L4612" s="455">
        <f t="shared" ca="1" si="192"/>
        <v>86649982240808.813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86649982240808.813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361041592670.03674</v>
      </c>
      <c r="L4613" s="455">
        <f t="shared" ca="1" si="192"/>
        <v>87011023833478.844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87011023833478.844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362545932639.49518</v>
      </c>
      <c r="L4614" s="455">
        <f t="shared" ca="1" si="192"/>
        <v>87373569766118.344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87373569766118.344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364056540692.15979</v>
      </c>
      <c r="L4615" s="455">
        <f t="shared" ca="1" si="192"/>
        <v>87737626306810.5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87737626306810.5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365573442945.04376</v>
      </c>
      <c r="L4616" s="455">
        <f t="shared" ca="1" si="192"/>
        <v>88103199749755.547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88103199749755.547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367096665623.98145</v>
      </c>
      <c r="L4617" s="455">
        <f t="shared" ca="1" si="192"/>
        <v>88470296415379.531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88470296415379.531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368626235064.08136</v>
      </c>
      <c r="L4618" s="455">
        <f t="shared" ca="1" si="192"/>
        <v>88838922650443.609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88838922650443.609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370162177710.1817</v>
      </c>
      <c r="L4619" s="455">
        <f t="shared" ca="1" si="192"/>
        <v>89209084828153.797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89209084828153.797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371704520117.3075</v>
      </c>
      <c r="L4620" s="455">
        <f t="shared" ca="1" si="192"/>
        <v>89580789348271.109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89580789348271.109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373253288951.12964</v>
      </c>
      <c r="L4621" s="455">
        <f t="shared" ca="1" si="192"/>
        <v>89954042637222.234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89954042637222.234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374808510988.42596</v>
      </c>
      <c r="L4622" s="455">
        <f t="shared" ca="1" si="192"/>
        <v>90328851148210.656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90328851148210.656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376370213117.54437</v>
      </c>
      <c r="L4623" s="455">
        <f t="shared" ca="1" si="192"/>
        <v>90705221361328.203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90705221361328.203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377938422338.86749</v>
      </c>
      <c r="L4624" s="455">
        <f t="shared" ca="1" si="192"/>
        <v>91083159783667.078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91083159783667.078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379513165765.27948</v>
      </c>
      <c r="L4625" s="455">
        <f t="shared" ca="1" si="192"/>
        <v>91462672949432.359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91462672949432.359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381094470622.63483</v>
      </c>
      <c r="L4626" s="455">
        <f t="shared" ca="1" si="192"/>
        <v>91843767420055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91843767420055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382682364250.22919</v>
      </c>
      <c r="L4627" s="455">
        <f t="shared" ca="1" si="192"/>
        <v>92226449784305.234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92226449784305.234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384276874101.27179</v>
      </c>
      <c r="L4628" s="455">
        <f t="shared" ca="1" si="192"/>
        <v>92610726658406.5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92610726658406.5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385878027743.36041</v>
      </c>
      <c r="L4629" s="455">
        <f t="shared" ca="1" si="192"/>
        <v>92996604686149.859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92996604686149.859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387485852858.95776</v>
      </c>
      <c r="L4630" s="455">
        <f t="shared" ca="1" si="192"/>
        <v>93384090539008.813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93384090539008.813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389100377245.87006</v>
      </c>
      <c r="L4631" s="455">
        <f t="shared" ca="1" si="192"/>
        <v>93773190916254.688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93773190916254.688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390721628817.72784</v>
      </c>
      <c r="L4632" s="455">
        <f t="shared" ca="1" si="192"/>
        <v>94163912545072.422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94163912545072.422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392349635604.46844</v>
      </c>
      <c r="L4633" s="455">
        <f t="shared" ca="1" si="192"/>
        <v>94556262180676.891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94556262180676.891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393984425752.82037</v>
      </c>
      <c r="L4634" s="455">
        <f t="shared" ca="1" si="192"/>
        <v>94950246606429.719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94950246606429.719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395626027526.79047</v>
      </c>
      <c r="L4635" s="455">
        <f t="shared" ca="1" si="192"/>
        <v>95345872633956.516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95345872633956.516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397274469308.15216</v>
      </c>
      <c r="L4636" s="455">
        <f t="shared" ca="1" si="192"/>
        <v>95743147103264.672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95743147103264.672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398929779596.93616</v>
      </c>
      <c r="L4637" s="455">
        <f t="shared" ca="1" si="192"/>
        <v>96142076882861.609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96142076882861.609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400591987011.92334</v>
      </c>
      <c r="L4638" s="455">
        <f t="shared" ca="1" si="192"/>
        <v>96542668869873.531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96542668869873.531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402261120291.13971</v>
      </c>
      <c r="L4639" s="455">
        <f t="shared" ca="1" si="192"/>
        <v>96944929990164.672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96944929990164.672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403937208292.35278</v>
      </c>
      <c r="L4640" s="455">
        <f t="shared" ca="1" si="192"/>
        <v>97348867198457.031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97348867198457.031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405620279993.57098</v>
      </c>
      <c r="L4641" s="455">
        <f t="shared" ca="1" si="192"/>
        <v>97754487478450.609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97754487478450.609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407310364493.54419</v>
      </c>
      <c r="L4642" s="455">
        <f t="shared" ca="1" si="192"/>
        <v>98161797842944.156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98161797842944.156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409007491012.26733</v>
      </c>
      <c r="L4643" s="455">
        <f t="shared" ca="1" si="192"/>
        <v>98570805333956.422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98570805333956.422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410711688891.48511</v>
      </c>
      <c r="L4644" s="455">
        <f t="shared" ca="1" si="192"/>
        <v>98981517022847.906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98981517022847.906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412422987595.19958</v>
      </c>
      <c r="L4645" s="455">
        <f t="shared" ca="1" si="192"/>
        <v>99393940010443.109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99393940010443.109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414141416710.17963</v>
      </c>
      <c r="L4646" s="455">
        <f t="shared" ca="1" si="192"/>
        <v>99808081427153.281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99808081427153.281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415867005946.47198</v>
      </c>
      <c r="L4647" s="455">
        <f t="shared" ca="1" si="192"/>
        <v>100223948433099.75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100223948433099.75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417599785137.91565</v>
      </c>
      <c r="L4648" s="455">
        <f t="shared" ca="1" si="192"/>
        <v>100641548218237.67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100641548218237.67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419339784242.65698</v>
      </c>
      <c r="L4649" s="455">
        <f t="shared" ca="1" si="192"/>
        <v>101060888002480.33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101060888002480.33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421087033343.66803</v>
      </c>
      <c r="L4650" s="455">
        <f t="shared" ca="1" si="192"/>
        <v>101481975035824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101481975035824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422841562649.26666</v>
      </c>
      <c r="L4651" s="455">
        <f t="shared" ca="1" si="192"/>
        <v>101904816598473.27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101904816598473.27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424603402493.63861</v>
      </c>
      <c r="L4652" s="455">
        <f t="shared" ca="1" si="192"/>
        <v>102329420000966.91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102329420000966.91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426372583337.36212</v>
      </c>
      <c r="L4653" s="455">
        <f t="shared" ca="1" si="192"/>
        <v>102755792584304.27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102755792584304.27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428149135767.93445</v>
      </c>
      <c r="L4654" s="455">
        <f t="shared" ca="1" si="192"/>
        <v>103183941720072.2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103183941720072.2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429933090500.30084</v>
      </c>
      <c r="L4655" s="455">
        <f t="shared" ca="1" si="192"/>
        <v>103613874810572.5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103613874810572.5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431724478377.38544</v>
      </c>
      <c r="L4656" s="455">
        <f t="shared" ca="1" si="192"/>
        <v>104045599288949.89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104045599288949.89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433523330370.62451</v>
      </c>
      <c r="L4657" s="455">
        <f t="shared" ca="1" si="192"/>
        <v>104479122619320.52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104479122619320.52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435329677580.50214</v>
      </c>
      <c r="L4658" s="455">
        <f t="shared" ca="1" si="192"/>
        <v>104914452296901.02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104914452296901.02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437143551237.08759</v>
      </c>
      <c r="L4659" s="455">
        <f t="shared" ca="1" si="192"/>
        <v>105351595848138.11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105351595848138.11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438964982700.57544</v>
      </c>
      <c r="L4660" s="455">
        <f t="shared" ca="1" si="192"/>
        <v>105790560830838.69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105790560830838.69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440794003461.82788</v>
      </c>
      <c r="L4661" s="455">
        <f t="shared" ca="1" si="192"/>
        <v>106231354834300.52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106231354834300.52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442630645142.91882</v>
      </c>
      <c r="L4662" s="455">
        <f t="shared" ca="1" si="192"/>
        <v>106673985479443.44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106673985479443.44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444474939497.68097</v>
      </c>
      <c r="L4663" s="455">
        <f t="shared" ca="1" si="192"/>
        <v>107118460418941.13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107118460418941.13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446326918412.2547</v>
      </c>
      <c r="L4664" s="455">
        <f t="shared" ca="1" si="192"/>
        <v>107564787337353.38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107564787337353.38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448186613905.63904</v>
      </c>
      <c r="L4665" s="455">
        <f t="shared" ca="1" si="192"/>
        <v>108012973951259.02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108012973951259.02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450054058130.24591</v>
      </c>
      <c r="L4666" s="455">
        <f t="shared" ca="1" si="192"/>
        <v>108463028009389.27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108463028009389.27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451929283372.45526</v>
      </c>
      <c r="L4667" s="455">
        <f t="shared" ca="1" si="192"/>
        <v>108914957292761.72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108914957292761.72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453812322053.17383</v>
      </c>
      <c r="L4668" s="455">
        <f t="shared" ca="1" si="192"/>
        <v>109368769614814.89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109368769614814.89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455703206728.39539</v>
      </c>
      <c r="L4669" s="455">
        <f t="shared" ca="1" si="192"/>
        <v>109824472821543.28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109824472821543.28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457601970089.76361</v>
      </c>
      <c r="L4670" s="455">
        <f t="shared" ca="1" si="192"/>
        <v>110282074791633.05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110282074791633.05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459508644965.1377</v>
      </c>
      <c r="L4671" s="455">
        <f t="shared" ca="1" si="192"/>
        <v>110741583436598.19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110741583436598.19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461423264319.15906</v>
      </c>
      <c r="L4672" s="455">
        <f t="shared" ca="1" si="192"/>
        <v>111203006700917.34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111203006700917.34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463345861253.8222</v>
      </c>
      <c r="L4673" s="455">
        <f t="shared" ca="1" si="192"/>
        <v>111666352562171.17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111666352562171.17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465276469009.04657</v>
      </c>
      <c r="L4674" s="455">
        <f t="shared" ca="1" si="192"/>
        <v>112131629031180.22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112131629031180.22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467215120963.25092</v>
      </c>
      <c r="L4675" s="455">
        <f t="shared" ca="1" si="192"/>
        <v>112598844152143.47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112598844152143.47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469161850633.93109</v>
      </c>
      <c r="L4676" s="455">
        <f t="shared" ca="1" si="192"/>
        <v>113068006002777.41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113068006002777.41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471116691678.2392</v>
      </c>
      <c r="L4677" s="455">
        <f t="shared" ca="1" si="192"/>
        <v>113539122694455.64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113539122694455.64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473079677893.56519</v>
      </c>
      <c r="L4678" s="455">
        <f t="shared" ca="1" si="192"/>
        <v>114012202372349.2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114012202372349.2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475050843218.12158</v>
      </c>
      <c r="L4679" s="455">
        <f t="shared" ca="1" si="192"/>
        <v>114487253215567.33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114487253215567.33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477030221731.53046</v>
      </c>
      <c r="L4680" s="455">
        <f t="shared" ca="1" si="192"/>
        <v>114964283437298.86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114964283437298.86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479017847655.41193</v>
      </c>
      <c r="L4681" s="455">
        <f t="shared" ca="1" si="192"/>
        <v>115443301284954.27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115443301284954.27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481013755353.97607</v>
      </c>
      <c r="L4682" s="455">
        <f t="shared" ca="1" si="192"/>
        <v>115924315040308.23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115924315040308.23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483017979334.61755</v>
      </c>
      <c r="L4683" s="455">
        <f t="shared" ca="1" si="192"/>
        <v>116407333019642.86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116407333019642.86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485030554248.5119</v>
      </c>
      <c r="L4684" s="455">
        <f t="shared" ca="1" si="192"/>
        <v>116892363573891.38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116892363573891.38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487051514891.21399</v>
      </c>
      <c r="L4685" s="455">
        <f t="shared" ca="1" si="192"/>
        <v>117379415088782.59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117379415088782.59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489080896203.2608</v>
      </c>
      <c r="L4686" s="455">
        <f t="shared" ca="1" si="192"/>
        <v>117868495984985.86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117868495984985.86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491118733270.77441</v>
      </c>
      <c r="L4687" s="455">
        <f t="shared" ca="1" si="192"/>
        <v>118359614718256.64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118359614718256.64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493165061326.06934</v>
      </c>
      <c r="L4688" s="455">
        <f t="shared" ca="1" si="192"/>
        <v>118852779779582.7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118852779779582.7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495219915748.26123</v>
      </c>
      <c r="L4689" s="455">
        <f t="shared" ca="1" si="192"/>
        <v>119347999695330.97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119347999695330.97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497283332063.87903</v>
      </c>
      <c r="L4690" s="455">
        <f t="shared" ca="1" si="192"/>
        <v>119845283027394.84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119845283027394.84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499355345947.47858</v>
      </c>
      <c r="L4691" s="455">
        <f t="shared" ca="1" si="192"/>
        <v>120344638373342.33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120344638373342.33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501435993222.25977</v>
      </c>
      <c r="L4692" s="455">
        <f t="shared" ca="1" si="192"/>
        <v>120846074366564.59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120846074366564.59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503525309860.68579</v>
      </c>
      <c r="L4693" s="455">
        <f t="shared" ca="1" si="192"/>
        <v>121349599676425.28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121349599676425.28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505623331985.10535</v>
      </c>
      <c r="L4694" s="455">
        <f t="shared" ca="1" si="192"/>
        <v>121855223008410.39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121855223008410.39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507730095868.37665</v>
      </c>
      <c r="L4695" s="455">
        <f t="shared" ca="1" si="192"/>
        <v>122362953104278.77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122362953104278.77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509845637934.49487</v>
      </c>
      <c r="L4696" s="455">
        <f t="shared" ca="1" si="192"/>
        <v>122872798742213.27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122872798742213.27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511969994759.22192</v>
      </c>
      <c r="L4697" s="455">
        <f t="shared" ca="1" si="192"/>
        <v>123384768736972.48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123384768736972.48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514103203070.71869</v>
      </c>
      <c r="L4698" s="455">
        <f t="shared" ca="1" si="192"/>
        <v>123898871940043.2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123898871940043.2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516245299750.17993</v>
      </c>
      <c r="L4699" s="455">
        <f t="shared" ca="1" si="192"/>
        <v>124415117239793.39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124415117239793.39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518396321832.47241</v>
      </c>
      <c r="L4700" s="455">
        <f t="shared" ca="1" si="192"/>
        <v>124933513561625.86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124933513561625.86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520556306506.77448</v>
      </c>
      <c r="L4701" s="455">
        <f t="shared" ca="1" si="192"/>
        <v>125454069868132.64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125454069868132.64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522725291117.2193</v>
      </c>
      <c r="L4702" s="455">
        <f t="shared" ca="1" si="192"/>
        <v>125976795159249.86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125976795159249.86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524903313163.54102</v>
      </c>
      <c r="L4703" s="455">
        <f t="shared" ca="1" si="192"/>
        <v>126501698472413.41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126501698472413.41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527090410301.7226</v>
      </c>
      <c r="L4704" s="455">
        <f t="shared" ca="1" si="192"/>
        <v>127028788882715.13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127028788882715.13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529286620344.64636</v>
      </c>
      <c r="L4705" s="455">
        <f t="shared" ca="1" si="192"/>
        <v>127558075503059.77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127558075503059.77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531491981262.74902</v>
      </c>
      <c r="L4706" s="455">
        <f t="shared" ca="1" si="192"/>
        <v>128089567484322.52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128089567484322.52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533706531184.67712</v>
      </c>
      <c r="L4707" s="455">
        <f t="shared" ca="1" si="192"/>
        <v>128623274015507.19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128623274015507.19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535930308397.94653</v>
      </c>
      <c r="L4708" s="455">
        <f t="shared" ca="1" si="192"/>
        <v>129159204323905.14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129159204323905.14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538163351349.60474</v>
      </c>
      <c r="L4709" s="455">
        <f t="shared" ca="1" si="192"/>
        <v>129697367675254.75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129697367675254.75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540405698646.89478</v>
      </c>
      <c r="L4710" s="455">
        <f t="shared" ca="1" si="192"/>
        <v>130237773373901.64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130237773373901.64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542657389057.92352</v>
      </c>
      <c r="L4711" s="455">
        <f t="shared" ca="1" si="192"/>
        <v>130780430762959.56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130780430762959.56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544918461512.33154</v>
      </c>
      <c r="L4712" s="455">
        <f t="shared" ca="1" si="192"/>
        <v>131325349224471.89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131325349224471.89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547188955101.96613</v>
      </c>
      <c r="L4713" s="455">
        <f t="shared" ca="1" si="192"/>
        <v>131872538179573.86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131872538179573.86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549468909081.5578</v>
      </c>
      <c r="L4714" s="455">
        <f t="shared" ca="1" si="192"/>
        <v>132422007088655.42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132422007088655.42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551758362869.39746</v>
      </c>
      <c r="L4715" s="455">
        <f t="shared" ca="1" si="192"/>
        <v>132973765451524.81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132973765451524.81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554057356048.02002</v>
      </c>
      <c r="L4716" s="455">
        <f t="shared" ca="1" si="192"/>
        <v>133527822807572.83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133527822807572.83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556365928364.88672</v>
      </c>
      <c r="L4717" s="455">
        <f t="shared" ca="1" si="192"/>
        <v>134084188735937.72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134084188735937.72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558684119733.07385</v>
      </c>
      <c r="L4718" s="455">
        <f t="shared" ca="1" si="192"/>
        <v>134642872855670.8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134642872855670.8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561011970231.96167</v>
      </c>
      <c r="L4719" s="455">
        <f t="shared" ca="1" si="192"/>
        <v>135203884825902.77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135203884825902.77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563349520107.92822</v>
      </c>
      <c r="L4720" s="455">
        <f t="shared" ca="1" si="192"/>
        <v>135767234346010.69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135767234346010.69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565696809775.04456</v>
      </c>
      <c r="L4721" s="455">
        <f t="shared" ca="1" si="192"/>
        <v>136332931155785.73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136332931155785.73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568053879815.77393</v>
      </c>
      <c r="L4722" s="455">
        <f t="shared" ca="1" si="192"/>
        <v>136900985035601.52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136900985035601.52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570420770981.6731</v>
      </c>
      <c r="L4723" s="455">
        <f t="shared" ca="1" si="192"/>
        <v>137471405806583.19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137471405806583.19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572797524194.09656</v>
      </c>
      <c r="L4724" s="455">
        <f t="shared" ca="1" si="192"/>
        <v>138044203330777.28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138044203330777.28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575184180544.90527</v>
      </c>
      <c r="L4725" s="455">
        <f t="shared" ca="1" si="192"/>
        <v>138619387511322.19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138619387511322.19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577580781297.17566</v>
      </c>
      <c r="L4726" s="455">
        <f t="shared" ca="1" si="192"/>
        <v>139196968292619.36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139196968292619.36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579987367885.91394</v>
      </c>
      <c r="L4727" s="455">
        <f t="shared" ca="1" si="192"/>
        <v>139776955660505.27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139776955660505.27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582403981918.77185</v>
      </c>
      <c r="L4728" s="455">
        <f t="shared" ca="1" si="192"/>
        <v>140359359642424.03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140359359642424.03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584830665176.76685</v>
      </c>
      <c r="L4729" s="455">
        <f t="shared" ca="1" si="192"/>
        <v>140944190307600.81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140944190307600.81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587267459615.00342</v>
      </c>
      <c r="L4730" s="455">
        <f t="shared" ca="1" si="192"/>
        <v>141531457767215.81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141531457767215.81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589714407363.39917</v>
      </c>
      <c r="L4731" s="455">
        <f t="shared" ca="1" si="192"/>
        <v>142121172174579.22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142121172174579.22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592171550727.41345</v>
      </c>
      <c r="L4732" s="455">
        <f t="shared" ca="1" si="192"/>
        <v>142713343725306.63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142713343725306.63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594638932188.77759</v>
      </c>
      <c r="L4733" s="455">
        <f t="shared" ca="1" si="192"/>
        <v>143307982657495.41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143307982657495.41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597116594406.23083</v>
      </c>
      <c r="L4734" s="455">
        <f t="shared" ca="1" si="192"/>
        <v>143905099251901.63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143905099251901.63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599604580216.25671</v>
      </c>
      <c r="L4735" s="455">
        <f t="shared" ca="1" si="192"/>
        <v>144504703832117.88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144504703832117.88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602102932633.82446</v>
      </c>
      <c r="L4736" s="455">
        <f t="shared" ca="1" si="192"/>
        <v>145106806764751.69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145106806764751.69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604611694853.13208</v>
      </c>
      <c r="L4737" s="455">
        <f t="shared" ca="1" si="192"/>
        <v>145711418459604.81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145711418459604.81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607130910248.35339</v>
      </c>
      <c r="L4738" s="455">
        <f t="shared" ca="1" si="192"/>
        <v>146318549369853.16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146318549369853.16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609660622374.38818</v>
      </c>
      <c r="L4739" s="455">
        <f t="shared" ca="1" si="192"/>
        <v>146928209992227.53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146928209992227.53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612200874967.61475</v>
      </c>
      <c r="L4740" s="455">
        <f t="shared" ca="1" si="192"/>
        <v>147540410867195.16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147540410867195.16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614751711946.64648</v>
      </c>
      <c r="L4741" s="455">
        <f t="shared" ca="1" si="192"/>
        <v>148155162579141.81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148155162579141.81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617313177413.09082</v>
      </c>
      <c r="L4742" s="455">
        <f t="shared" ca="1" si="192"/>
        <v>148772475756554.91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148772475756554.91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619885315652.31213</v>
      </c>
      <c r="L4743" s="455">
        <f t="shared" ca="1" si="192"/>
        <v>149392361072207.22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149392361072207.22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622468171134.19678</v>
      </c>
      <c r="L4744" s="455">
        <f t="shared" ca="1" si="192"/>
        <v>150014829243341.41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150014829243341.41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625061788513.92249</v>
      </c>
      <c r="L4745" s="455">
        <f t="shared" ca="1" si="192"/>
        <v>150639891031855.34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150639891031855.34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627666212632.73059</v>
      </c>
      <c r="L4746" s="455">
        <f t="shared" ca="1" si="192"/>
        <v>151267557244488.06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151267557244488.06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630281488518.7002</v>
      </c>
      <c r="L4747" s="455">
        <f t="shared" ca="1" si="192"/>
        <v>151897838733006.75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151897838733006.75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632907661387.52808</v>
      </c>
      <c r="L4748" s="455">
        <f t="shared" ca="1" si="192"/>
        <v>152530746394394.28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152530746394394.28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635544776643.30945</v>
      </c>
      <c r="L4749" s="455">
        <f t="shared" ca="1" si="192"/>
        <v>153166291171037.59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153166291171037.59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638192879879.32324</v>
      </c>
      <c r="L4750" s="455">
        <f t="shared" ca="1" si="192"/>
        <v>153804484050916.91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153804484050916.91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640852016878.82043</v>
      </c>
      <c r="L4751" s="455">
        <f t="shared" ca="1" si="192"/>
        <v>154445336067795.72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154445336067795.72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643522233615.81543</v>
      </c>
      <c r="L4752" s="455">
        <f t="shared" ca="1" si="192"/>
        <v>155088858301411.53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155088858301411.53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646203576255.88135</v>
      </c>
      <c r="L4753" s="455">
        <f t="shared" ca="1" si="192"/>
        <v>155735061877667.41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155735061877667.41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648896091156.94751</v>
      </c>
      <c r="L4754" s="455">
        <f t="shared" ca="1" si="192"/>
        <v>156383957968824.34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156383957968824.34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651599824870.10144</v>
      </c>
      <c r="L4755" s="455">
        <f t="shared" ca="1" si="192"/>
        <v>157035557793694.44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157035557793694.44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654314824140.39343</v>
      </c>
      <c r="L4756" s="455">
        <f t="shared" ca="1" si="192"/>
        <v>157689872617834.84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157689872617834.84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657041135907.64514</v>
      </c>
      <c r="L4757" s="455">
        <f t="shared" ca="1" si="192"/>
        <v>158346913753742.5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158346913753742.5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659778807307.26038</v>
      </c>
      <c r="L4758" s="455">
        <f t="shared" ca="1" si="192"/>
        <v>159006692561049.75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159006692561049.75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662527885671.04065</v>
      </c>
      <c r="L4759" s="455">
        <f t="shared" ca="1" si="192"/>
        <v>159669220446720.78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159669220446720.78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665288418528.0033</v>
      </c>
      <c r="L4760" s="455">
        <f t="shared" ca="1" si="192"/>
        <v>160334508865248.78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160334508865248.78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668060453605.20325</v>
      </c>
      <c r="L4761" s="455">
        <f t="shared" ca="1" si="192"/>
        <v>161002569318854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161002569318854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670844038828.55835</v>
      </c>
      <c r="L4762" s="455">
        <f t="shared" ca="1" si="192"/>
        <v>161673413357682.56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161673413357682.56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673639222323.67737</v>
      </c>
      <c r="L4763" s="455">
        <f t="shared" ca="1" si="192"/>
        <v>162347052580006.25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162347052580006.25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676446052416.69275</v>
      </c>
      <c r="L4764" s="455">
        <f t="shared" ca="1" si="192"/>
        <v>163023498632422.94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163023498632422.94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679264577635.09558</v>
      </c>
      <c r="L4765" s="455">
        <f t="shared" ca="1" si="192"/>
        <v>163702763210058.03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163702763210058.03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682094846708.57507</v>
      </c>
      <c r="L4766" s="455">
        <f t="shared" ca="1" si="192"/>
        <v>164384858056766.59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164384858056766.59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684936908569.86084</v>
      </c>
      <c r="L4767" s="455">
        <f t="shared" ca="1" si="192"/>
        <v>165069794965336.47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165069794965336.47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687790812355.5686</v>
      </c>
      <c r="L4768" s="455">
        <f t="shared" ca="1" si="192"/>
        <v>165757585777692.03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165757585777692.03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690656607407.05017</v>
      </c>
      <c r="L4769" s="455">
        <f t="shared" ca="1" si="192"/>
        <v>166448242385099.09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166448242385099.09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693534343271.24622</v>
      </c>
      <c r="L4770" s="455">
        <f t="shared" ca="1" si="192"/>
        <v>167141776728370.34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167141776728370.34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696424069701.54309</v>
      </c>
      <c r="L4771" s="455">
        <f t="shared" ca="1" si="192"/>
        <v>167838200798071.88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167838200798071.88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699325836658.63281</v>
      </c>
      <c r="L4772" s="455">
        <f t="shared" ca="1" si="192"/>
        <v>168537526634730.5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168537526634730.5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702239694311.37708</v>
      </c>
      <c r="L4773" s="455">
        <f t="shared" ca="1" si="192"/>
        <v>169239766329041.88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169239766329041.88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705165693037.67444</v>
      </c>
      <c r="L4774" s="455">
        <f t="shared" ca="1" si="192"/>
        <v>169944932022079.56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169944932022079.56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708103883425.33154</v>
      </c>
      <c r="L4775" s="455">
        <f t="shared" ca="1" si="192"/>
        <v>170653035905504.91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170653035905504.91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711054316272.93713</v>
      </c>
      <c r="L4776" s="455">
        <f t="shared" ca="1" si="192"/>
        <v>171364090221777.84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171364090221777.84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714017042590.74097</v>
      </c>
      <c r="L4777" s="455">
        <f t="shared" ca="1" si="192"/>
        <v>172078107264368.59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172078107264368.59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716992113601.53577</v>
      </c>
      <c r="L4778" s="455">
        <f t="shared" ca="1" si="192"/>
        <v>172795099377970.13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172795099377970.13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719979580741.54224</v>
      </c>
      <c r="L4779" s="455">
        <f t="shared" ca="1" si="192"/>
        <v>173515078958711.66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173515078958711.66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722979495661.29858</v>
      </c>
      <c r="L4780" s="455">
        <f t="shared" ca="1" si="192"/>
        <v>174238058454372.97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174238058454372.97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725991910226.55408</v>
      </c>
      <c r="L4781" s="455">
        <f t="shared" ca="1" si="192"/>
        <v>174964050364599.53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174964050364599.53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729016876519.16467</v>
      </c>
      <c r="L4782" s="455">
        <f t="shared" ca="1" si="192"/>
        <v>175693067241118.69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175693067241118.69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732054446837.99451</v>
      </c>
      <c r="L4783" s="455">
        <f t="shared" ca="1" si="192"/>
        <v>176425121687956.69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176425121687956.69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735104673699.81958</v>
      </c>
      <c r="L4784" s="455">
        <f t="shared" ca="1" si="192"/>
        <v>177160226361656.5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177160226361656.5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738167609840.23535</v>
      </c>
      <c r="L4785" s="455">
        <f t="shared" ca="1" si="192"/>
        <v>177898393971496.75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177898393971496.75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741243308214.56982</v>
      </c>
      <c r="L4786" s="455">
        <f t="shared" ca="1" si="192"/>
        <v>178639637279711.31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178639637279711.31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744331821998.79712</v>
      </c>
      <c r="L4787" s="455">
        <f t="shared" ca="1" si="192"/>
        <v>179383969101710.13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179383969101710.13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747433204590.45886</v>
      </c>
      <c r="L4788" s="455">
        <f t="shared" ca="1" si="192"/>
        <v>180131402306300.59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180131402306300.59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750547509609.58582</v>
      </c>
      <c r="L4789" s="455">
        <f t="shared" ca="1" si="192"/>
        <v>180881949815910.19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180881949815910.19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753674790899.62573</v>
      </c>
      <c r="L4790" s="455">
        <f t="shared" ca="1" si="192"/>
        <v>181635624606809.81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181635624606809.81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756815102528.37427</v>
      </c>
      <c r="L4791" s="455">
        <f t="shared" ca="1" si="192"/>
        <v>182392439709338.19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182392439709338.19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759968498788.90906</v>
      </c>
      <c r="L4792" s="455">
        <f t="shared" ca="1" si="192"/>
        <v>183152408208127.09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183152408208127.09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763135034200.52954</v>
      </c>
      <c r="L4793" s="455">
        <f t="shared" ca="1" si="192"/>
        <v>183915543242327.63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183915543242327.63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766314763509.69849</v>
      </c>
      <c r="L4794" s="455">
        <f t="shared" ca="1" si="192"/>
        <v>184681858005837.31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184681858005837.31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769507741690.98877</v>
      </c>
      <c r="L4795" s="455">
        <f t="shared" ca="1" si="192"/>
        <v>185451365747528.31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185451365747528.31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772714023948.03467</v>
      </c>
      <c r="L4796" s="455">
        <f t="shared" ca="1" si="192"/>
        <v>186224079771476.34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186224079771476.34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775933665714.48474</v>
      </c>
      <c r="L4797" s="455">
        <f t="shared" ca="1" si="192"/>
        <v>187000013437190.84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187000013437190.84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779166722654.96179</v>
      </c>
      <c r="L4798" s="455">
        <f t="shared" ca="1" si="192"/>
        <v>187779180159845.81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187779180159845.81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782413250666.02417</v>
      </c>
      <c r="L4799" s="455">
        <f t="shared" ca="1" si="192"/>
        <v>188561593410511.84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188561593410511.84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785673305877.13269</v>
      </c>
      <c r="L4800" s="455">
        <f t="shared" ca="1" si="192"/>
        <v>189347266716388.97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189347266716388.97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788946944651.62073</v>
      </c>
      <c r="L4801" s="455">
        <f t="shared" ca="1" si="192"/>
        <v>190136213661040.59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190136213661040.59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792234223587.66919</v>
      </c>
      <c r="L4802" s="455">
        <f t="shared" ca="1" si="192"/>
        <v>190928447884628.25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190928447884628.25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795535199519.28442</v>
      </c>
      <c r="L4803" s="455">
        <f t="shared" ca="1" si="192"/>
        <v>191723983084147.53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191723983084147.53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798849929517.28137</v>
      </c>
      <c r="L4804" s="455">
        <f t="shared" ca="1" si="192"/>
        <v>192522833013664.81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192522833013664.81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802178470890.27002</v>
      </c>
      <c r="L4805" s="455">
        <f t="shared" ca="1" si="192"/>
        <v>193325011484555.09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193325011484555.09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805520881185.64624</v>
      </c>
      <c r="L4806" s="455">
        <f t="shared" ca="1" si="192"/>
        <v>194130532365740.75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194130532365740.75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808877218190.58643</v>
      </c>
      <c r="L4807" s="455">
        <f t="shared" ca="1" si="192"/>
        <v>194939409583931.34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194939409583931.34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812247539933.04724</v>
      </c>
      <c r="L4808" s="455">
        <f t="shared" ca="1" si="192"/>
        <v>195751657123864.41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195751657123864.41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815631904682.76831</v>
      </c>
      <c r="L4809" s="455">
        <f t="shared" ca="1" si="192"/>
        <v>196567289028547.19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196567289028547.19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819030370952.27991</v>
      </c>
      <c r="L4810" s="455">
        <f t="shared" ca="1" si="192"/>
        <v>197386319399499.47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197386319399499.47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822442997497.91443</v>
      </c>
      <c r="L4811" s="455">
        <f t="shared" ca="1" si="192"/>
        <v>198208762396997.38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198208762396997.38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825869843320.82239</v>
      </c>
      <c r="L4812" s="455">
        <f t="shared" ca="1" si="192"/>
        <v>199034632240318.19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199034632240318.19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829310967667.99243</v>
      </c>
      <c r="L4813" s="455">
        <f t="shared" ca="1" si="192"/>
        <v>199863943207986.19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199863943207986.19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832766430033.27576</v>
      </c>
      <c r="L4814" s="455">
        <f t="shared" ca="1" si="192"/>
        <v>200696709638019.47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200696709638019.47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836236290158.41443</v>
      </c>
      <c r="L4815" s="455">
        <f t="shared" ca="1" si="192"/>
        <v>201532945928177.88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201532945928177.88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839720608034.07446</v>
      </c>
      <c r="L4816" s="455">
        <f t="shared" ca="1" si="192"/>
        <v>202372666536211.94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202372666536211.94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843219443900.88306</v>
      </c>
      <c r="L4817" s="455">
        <f t="shared" ca="1" si="192"/>
        <v>203215885980112.81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203215885980112.81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846732858250.47009</v>
      </c>
      <c r="L4818" s="455">
        <f t="shared" ca="1" si="192"/>
        <v>204062618838363.28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204062618838363.28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850260911826.51367</v>
      </c>
      <c r="L4819" s="455">
        <f t="shared" ca="1" si="192"/>
        <v>204912879750189.78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204912879750189.78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853803665625.79077</v>
      </c>
      <c r="L4820" s="455">
        <f t="shared" ca="1" si="192"/>
        <v>205766683415815.56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205766683415815.56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857361180899.23145</v>
      </c>
      <c r="L4821" s="455">
        <f t="shared" ca="1" si="192"/>
        <v>206624044596714.78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206624044596714.78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860933519152.97827</v>
      </c>
      <c r="L4822" s="455">
        <f t="shared" ca="1" si="192"/>
        <v>207484978115867.75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207484978115867.75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864520742149.44897</v>
      </c>
      <c r="L4823" s="455">
        <f t="shared" ca="1" si="192"/>
        <v>208349498858017.19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208349498858017.19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868122911908.40491</v>
      </c>
      <c r="L4824" s="455">
        <f t="shared" ca="1" si="192"/>
        <v>209217621769925.59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209217621769925.59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871740090708.02332</v>
      </c>
      <c r="L4825" s="455">
        <f t="shared" ca="1" si="192"/>
        <v>210089361860633.63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210089361860633.63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875372341085.97339</v>
      </c>
      <c r="L4826" s="455">
        <f t="shared" ca="1" si="192"/>
        <v>210964734201719.59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210964734201719.59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879019725840.49829</v>
      </c>
      <c r="L4827" s="455">
        <f t="shared" ca="1" si="192"/>
        <v>211843753927560.09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211843753927560.09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882682308031.50037</v>
      </c>
      <c r="L4828" s="455">
        <f t="shared" ca="1" si="192"/>
        <v>212726436235591.59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212726436235591.59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886360150981.63159</v>
      </c>
      <c r="L4829" s="455">
        <f t="shared" ca="1" si="192"/>
        <v>213612796386573.22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213612796386573.22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890053318277.38843</v>
      </c>
      <c r="L4830" s="455">
        <f t="shared" ca="1" si="192"/>
        <v>214502849704850.59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214502849704850.59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893761873770.21082</v>
      </c>
      <c r="L4831" s="455">
        <f t="shared" ca="1" si="192"/>
        <v>215396611578620.81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215396611578620.81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897485881577.58667</v>
      </c>
      <c r="L4832" s="455">
        <f t="shared" ca="1" si="192"/>
        <v>216294097460198.41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216294097460198.41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901225406084.16003</v>
      </c>
      <c r="L4833" s="455">
        <f t="shared" ca="1" si="192"/>
        <v>217195322866282.56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217195322866282.56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904980511942.84399</v>
      </c>
      <c r="L4834" s="455">
        <f t="shared" ca="1" si="192"/>
        <v>218100303378225.41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218100303378225.41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908751264075.93921</v>
      </c>
      <c r="L4835" s="455">
        <f t="shared" ca="1" si="192"/>
        <v>219009054642301.34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219009054642301.34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912537727676.25562</v>
      </c>
      <c r="L4836" s="455">
        <f t="shared" ca="1" si="192"/>
        <v>219921592369977.59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219921592369977.59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916339968208.24011</v>
      </c>
      <c r="L4837" s="455">
        <f t="shared" ca="1" si="192"/>
        <v>220837932338185.84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220837932338185.84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920158051409.10754</v>
      </c>
      <c r="L4838" s="455">
        <f t="shared" ca="1" si="192"/>
        <v>221758090389594.94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221758090389594.94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923992043289.97888</v>
      </c>
      <c r="L4839" s="455">
        <f t="shared" ca="1" si="192"/>
        <v>222682082432884.91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222682082432884.91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927842010137.02026</v>
      </c>
      <c r="L4840" s="455">
        <f t="shared" ca="1" si="192"/>
        <v>223609924443021.94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223609924443021.94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931708018512.59143</v>
      </c>
      <c r="L4841" s="455">
        <f t="shared" ca="1" si="192"/>
        <v>224541632461534.53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224541632461534.53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935590135256.39392</v>
      </c>
      <c r="L4842" s="455">
        <f t="shared" ca="1" si="192"/>
        <v>225477222596790.94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225477222596790.94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939488427486.62891</v>
      </c>
      <c r="L4843" s="455">
        <f t="shared" ca="1" si="192"/>
        <v>226416711024277.56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226416711024277.56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943402962601.15649</v>
      </c>
      <c r="L4844" s="455">
        <f t="shared" ca="1" si="192"/>
        <v>227360113986878.72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227360113986878.72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947333808278.66113</v>
      </c>
      <c r="L4845" s="455">
        <f t="shared" ca="1" si="192"/>
        <v>228307447795157.38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228307447795157.38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951281032479.82239</v>
      </c>
      <c r="L4846" s="455">
        <f t="shared" ca="1" si="192"/>
        <v>229258728827637.19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229258728827637.19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955244703448.48828</v>
      </c>
      <c r="L4847" s="455">
        <f t="shared" ca="1" si="192"/>
        <v>230213973531085.69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230213973531085.69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959224889712.85706</v>
      </c>
      <c r="L4848" s="455">
        <f t="shared" ca="1" si="192"/>
        <v>231173198420798.53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231173198420798.53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963221660086.66052</v>
      </c>
      <c r="L4849" s="455">
        <f t="shared" ca="1" si="192"/>
        <v>232136420080885.19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232136420080885.19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967235083670.35498</v>
      </c>
      <c r="L4850" s="455">
        <f t="shared" ca="1" si="192"/>
        <v>233103655164555.53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233103655164555.53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971265229852.3147</v>
      </c>
      <c r="L4851" s="455">
        <f t="shared" ca="1" si="192"/>
        <v>234074920394407.84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234074920394407.84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975312168310.03271</v>
      </c>
      <c r="L4852" s="455">
        <f t="shared" ca="1" si="192"/>
        <v>235050232562717.88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235050232562717.88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979375969011.32446</v>
      </c>
      <c r="L4853" s="455">
        <f t="shared" ref="L4853:L5107" ca="1" si="197">I4853-J4853+K4853</f>
        <v>236029608531729.19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236029608531729.19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983456702215.53821</v>
      </c>
      <c r="L4854" s="455">
        <f t="shared" ca="1" si="197"/>
        <v>237013065233944.72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237013065233944.72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987554438474.76978</v>
      </c>
      <c r="L4855" s="455">
        <f t="shared" ca="1" si="197"/>
        <v>238000619672419.5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238000619672419.5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991669248635.08142</v>
      </c>
      <c r="L4856" s="455">
        <f t="shared" ca="1" si="197"/>
        <v>238992288921054.59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238992288921054.59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995801203837.72729</v>
      </c>
      <c r="L4857" s="455">
        <f t="shared" ca="1" si="197"/>
        <v>239988090124892.31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239988090124892.31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999950375520.38452</v>
      </c>
      <c r="L4858" s="455">
        <f t="shared" ca="1" si="197"/>
        <v>240988040500412.69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240988040500412.69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1004116835418.3862</v>
      </c>
      <c r="L4859" s="455">
        <f t="shared" ca="1" si="197"/>
        <v>241992157335831.06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241992157335831.06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1008300655565.9628</v>
      </c>
      <c r="L4860" s="455">
        <f t="shared" ca="1" si="197"/>
        <v>243000457991397.03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243000457991397.03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1012501908297.4874</v>
      </c>
      <c r="L4861" s="455">
        <f t="shared" ca="1" si="197"/>
        <v>244012959899694.53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244012959899694.53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1016720666248.7272</v>
      </c>
      <c r="L4862" s="455">
        <f t="shared" ca="1" si="197"/>
        <v>245029680565943.25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245029680565943.25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1020957002358.0968</v>
      </c>
      <c r="L4863" s="455">
        <f t="shared" ca="1" si="197"/>
        <v>246050637568301.34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246050637568301.34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1025210989867.9222</v>
      </c>
      <c r="L4864" s="455">
        <f t="shared" ca="1" si="197"/>
        <v>247075848558169.28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247075848558169.28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1029482702325.7052</v>
      </c>
      <c r="L4865" s="455">
        <f t="shared" ca="1" si="197"/>
        <v>248105331260495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248105331260495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1033772213585.3959</v>
      </c>
      <c r="L4866" s="455">
        <f t="shared" ca="1" si="197"/>
        <v>249139103474080.41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249139103474080.41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1038079597808.6683</v>
      </c>
      <c r="L4867" s="455">
        <f t="shared" ca="1" si="197"/>
        <v>250177183071889.06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250177183071889.06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1042404929466.2045</v>
      </c>
      <c r="L4868" s="455">
        <f t="shared" ca="1" si="197"/>
        <v>251219588001355.28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251219588001355.28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1046748283338.9803</v>
      </c>
      <c r="L4869" s="455">
        <f t="shared" ca="1" si="197"/>
        <v>252266336284694.25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252266336284694.25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1051109734519.5593</v>
      </c>
      <c r="L4870" s="455">
        <f t="shared" ca="1" si="197"/>
        <v>253317446019213.81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253317446019213.81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1055489358413.3907</v>
      </c>
      <c r="L4871" s="455">
        <f t="shared" ca="1" si="197"/>
        <v>254372935377627.22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254372935377627.22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1059887230740.1135</v>
      </c>
      <c r="L4872" s="455">
        <f t="shared" ca="1" si="197"/>
        <v>255432822608367.34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255432822608367.34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1064303427534.8639</v>
      </c>
      <c r="L4873" s="455">
        <f t="shared" ca="1" si="197"/>
        <v>256497126035902.22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256497126035902.22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1068738025149.5925</v>
      </c>
      <c r="L4874" s="455">
        <f t="shared" ca="1" si="197"/>
        <v>257565864061051.81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257565864061051.81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1073191100254.3824</v>
      </c>
      <c r="L4875" s="455">
        <f t="shared" ca="1" si="197"/>
        <v>258639055161306.19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258639055161306.19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1077662729838.7759</v>
      </c>
      <c r="L4876" s="455">
        <f t="shared" ca="1" si="197"/>
        <v>259716717891144.97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259716717891144.97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1082152991213.1041</v>
      </c>
      <c r="L4877" s="455">
        <f t="shared" ca="1" si="197"/>
        <v>260798870882358.06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260798870882358.06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1086661962009.8252</v>
      </c>
      <c r="L4878" s="455">
        <f t="shared" ca="1" si="197"/>
        <v>261885532844367.88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261885532844367.88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1091189720184.8661</v>
      </c>
      <c r="L4879" s="455">
        <f t="shared" ca="1" si="197"/>
        <v>262976722564552.75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262976722564552.75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1095736344018.9696</v>
      </c>
      <c r="L4880" s="455">
        <f t="shared" ca="1" si="197"/>
        <v>264072458908571.72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264072458908571.72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1100301912119.0488</v>
      </c>
      <c r="L4881" s="455">
        <f t="shared" ca="1" si="197"/>
        <v>265172760820690.78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265172760820690.78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1104886503419.5449</v>
      </c>
      <c r="L4882" s="455">
        <f t="shared" ca="1" si="197"/>
        <v>266277647324110.31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266277647324110.31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1109490197183.793</v>
      </c>
      <c r="L4883" s="455">
        <f t="shared" ca="1" si="197"/>
        <v>267387137521294.09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267387137521294.09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1114113073005.3921</v>
      </c>
      <c r="L4884" s="455">
        <f t="shared" ca="1" si="197"/>
        <v>268501250594299.5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268501250594299.5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1118755210809.5811</v>
      </c>
      <c r="L4885" s="455">
        <f t="shared" ca="1" si="197"/>
        <v>269620005805109.09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269620005805109.09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1123416690854.6211</v>
      </c>
      <c r="L4886" s="455">
        <f t="shared" ca="1" si="197"/>
        <v>270743422495963.72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270743422495963.72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1128097593733.1821</v>
      </c>
      <c r="L4887" s="455">
        <f t="shared" ca="1" si="197"/>
        <v>271871520089696.91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271871520089696.91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1132798000373.7371</v>
      </c>
      <c r="L4888" s="455">
        <f t="shared" ca="1" si="197"/>
        <v>273004318090070.66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273004318090070.66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1137517992041.9612</v>
      </c>
      <c r="L4889" s="455">
        <f t="shared" ca="1" si="197"/>
        <v>274141836082112.63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274141836082112.63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1142257650342.1357</v>
      </c>
      <c r="L4890" s="455">
        <f t="shared" ca="1" si="197"/>
        <v>275284093732454.75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275284093732454.75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1147017057218.5615</v>
      </c>
      <c r="L4891" s="455">
        <f t="shared" ca="1" si="197"/>
        <v>276431110789673.31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276431110789673.31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1151796294956.9719</v>
      </c>
      <c r="L4892" s="455">
        <f t="shared" ca="1" si="197"/>
        <v>277582907084630.28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277582907084630.28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1156595446185.9595</v>
      </c>
      <c r="L4893" s="455">
        <f t="shared" ca="1" si="197"/>
        <v>278739502530816.25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278739502530816.25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1161414593878.4009</v>
      </c>
      <c r="L4894" s="455">
        <f t="shared" ca="1" si="197"/>
        <v>279900917124694.66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279900917124694.66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1166253821352.8943</v>
      </c>
      <c r="L4895" s="455">
        <f t="shared" ca="1" si="197"/>
        <v>281067170946047.56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281067170946047.56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1171113212275.1982</v>
      </c>
      <c r="L4896" s="455">
        <f t="shared" ca="1" si="197"/>
        <v>282238284158322.75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282238284158322.75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1175992850659.6782</v>
      </c>
      <c r="L4897" s="455">
        <f t="shared" ca="1" si="197"/>
        <v>283414277008982.44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283414277008982.44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1180892820870.7603</v>
      </c>
      <c r="L4898" s="455">
        <f t="shared" ca="1" si="197"/>
        <v>284595169829853.19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284595169829853.19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1185813207624.3882</v>
      </c>
      <c r="L4899" s="455">
        <f t="shared" ca="1" si="197"/>
        <v>285780983037477.56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285780983037477.56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1190754095989.4897</v>
      </c>
      <c r="L4900" s="455">
        <f t="shared" ca="1" si="197"/>
        <v>286971737133467.06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286971737133467.06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1195715571389.446</v>
      </c>
      <c r="L4901" s="455">
        <f t="shared" ca="1" si="197"/>
        <v>288167452704856.5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288167452704856.5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1200697719603.5688</v>
      </c>
      <c r="L4902" s="455">
        <f t="shared" ca="1" si="197"/>
        <v>289368150424460.06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289368150424460.06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1205700626768.5835</v>
      </c>
      <c r="L4903" s="455">
        <f t="shared" ca="1" si="197"/>
        <v>290573851051228.63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290573851051228.63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1210724379380.1191</v>
      </c>
      <c r="L4904" s="455">
        <f t="shared" ca="1" si="197"/>
        <v>291784575430608.75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291784575430608.75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1215769064294.2031</v>
      </c>
      <c r="L4905" s="455">
        <f t="shared" ca="1" si="197"/>
        <v>293000344494902.94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293000344494902.94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1220834768728.7622</v>
      </c>
      <c r="L4906" s="455">
        <f t="shared" ca="1" si="197"/>
        <v>294221179263631.69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294221179263631.69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1225921580265.1321</v>
      </c>
      <c r="L4907" s="455">
        <f t="shared" ca="1" si="197"/>
        <v>295447100843896.81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295447100843896.81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1231029586849.5701</v>
      </c>
      <c r="L4908" s="455">
        <f t="shared" ca="1" si="197"/>
        <v>296678130430746.38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296678130430746.38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1236158876794.7766</v>
      </c>
      <c r="L4909" s="455">
        <f t="shared" ca="1" si="197"/>
        <v>297914289307541.13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297914289307541.13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1241309538781.4214</v>
      </c>
      <c r="L4910" s="455">
        <f t="shared" ca="1" si="197"/>
        <v>299155598846322.56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299155598846322.56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1246481661859.6772</v>
      </c>
      <c r="L4911" s="455">
        <f t="shared" ca="1" si="197"/>
        <v>300402080508182.25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300402080508182.25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1251675335450.7593</v>
      </c>
      <c r="L4912" s="455">
        <f t="shared" ca="1" si="197"/>
        <v>301653755843633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301653755843633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1256890649348.4707</v>
      </c>
      <c r="L4913" s="455">
        <f t="shared" ca="1" si="197"/>
        <v>302910646492981.5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302910646492981.5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1262127693720.7563</v>
      </c>
      <c r="L4914" s="455">
        <f t="shared" ca="1" si="197"/>
        <v>304172774186702.25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304172774186702.25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1267386559111.2593</v>
      </c>
      <c r="L4915" s="455">
        <f t="shared" ca="1" si="197"/>
        <v>305440160745813.5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305440160745813.5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1272667336440.8896</v>
      </c>
      <c r="L4916" s="455">
        <f t="shared" ca="1" si="197"/>
        <v>306712828082254.38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306712828082254.38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1277970117009.3933</v>
      </c>
      <c r="L4917" s="455">
        <f t="shared" ca="1" si="197"/>
        <v>307990798199263.75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307990798199263.75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1283294992496.9324</v>
      </c>
      <c r="L4918" s="455">
        <f t="shared" ca="1" si="197"/>
        <v>309274093191760.69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309274093191760.69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1288642054965.6694</v>
      </c>
      <c r="L4919" s="455">
        <f t="shared" ca="1" si="197"/>
        <v>310562735246726.38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310562735246726.38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1294011396861.3599</v>
      </c>
      <c r="L4920" s="455">
        <f t="shared" ca="1" si="197"/>
        <v>311856746643587.75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311856746643587.75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1299403111014.949</v>
      </c>
      <c r="L4921" s="455">
        <f t="shared" ca="1" si="197"/>
        <v>313156149754602.69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313156149754602.69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1304817290644.1777</v>
      </c>
      <c r="L4922" s="455">
        <f t="shared" ca="1" si="197"/>
        <v>314460967045246.88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314460967045246.88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1310254029355.1953</v>
      </c>
      <c r="L4923" s="455">
        <f t="shared" ca="1" si="197"/>
        <v>315771221074602.06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315771221074602.06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1315713421144.1753</v>
      </c>
      <c r="L4924" s="455">
        <f t="shared" ca="1" si="197"/>
        <v>317086934495746.25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317086934495746.25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1321195560398.9426</v>
      </c>
      <c r="L4925" s="455">
        <f t="shared" ca="1" si="197"/>
        <v>318408130056145.19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318408130056145.19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1326700541900.605</v>
      </c>
      <c r="L4926" s="455">
        <f t="shared" ca="1" si="197"/>
        <v>319734830598045.81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319734830598045.81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1332228460825.1909</v>
      </c>
      <c r="L4927" s="455">
        <f t="shared" ca="1" si="197"/>
        <v>321067059058871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321067059058871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1337779412745.2959</v>
      </c>
      <c r="L4928" s="455">
        <f t="shared" ca="1" si="197"/>
        <v>322404838471616.31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322404838471616.31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1343353493631.7346</v>
      </c>
      <c r="L4929" s="455">
        <f t="shared" ca="1" si="197"/>
        <v>323748191965248.06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323748191965248.06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1348950799855.2002</v>
      </c>
      <c r="L4930" s="455">
        <f t="shared" ca="1" si="197"/>
        <v>325097142765103.25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325097142765103.25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1354571428187.9302</v>
      </c>
      <c r="L4931" s="455">
        <f t="shared" ca="1" si="197"/>
        <v>326451714193291.19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326451714193291.19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1360215475805.3799</v>
      </c>
      <c r="L4932" s="455">
        <f t="shared" ca="1" si="197"/>
        <v>327811929669096.56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327811929669096.56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1365883040287.9023</v>
      </c>
      <c r="L4933" s="455">
        <f t="shared" ca="1" si="197"/>
        <v>329177812709384.44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329177812709384.44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1371574219622.4351</v>
      </c>
      <c r="L4934" s="455">
        <f t="shared" ca="1" si="197"/>
        <v>330549386929006.88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330549386929006.88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1377289112204.1953</v>
      </c>
      <c r="L4935" s="455">
        <f t="shared" ca="1" si="197"/>
        <v>331926676041211.06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331926676041211.06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1383027816838.3794</v>
      </c>
      <c r="L4936" s="455">
        <f t="shared" ca="1" si="197"/>
        <v>333309703858049.44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333309703858049.44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1388790432741.8726</v>
      </c>
      <c r="L4937" s="455">
        <f t="shared" ca="1" si="197"/>
        <v>334698494290791.31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334698494290791.31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1394577059544.9639</v>
      </c>
      <c r="L4938" s="455">
        <f t="shared" ca="1" si="197"/>
        <v>336093071350336.25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336093071350336.25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1400387797293.0676</v>
      </c>
      <c r="L4939" s="455">
        <f t="shared" ca="1" si="197"/>
        <v>337493459147629.31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337493459147629.31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1406222746448.4556</v>
      </c>
      <c r="L4940" s="455">
        <f t="shared" ca="1" si="197"/>
        <v>338899681894077.75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338899681894077.75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1412082007891.9907</v>
      </c>
      <c r="L4941" s="455">
        <f t="shared" ca="1" si="197"/>
        <v>340311763901969.75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340311763901969.75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1417965682924.874</v>
      </c>
      <c r="L4942" s="455">
        <f t="shared" ca="1" si="197"/>
        <v>341729729584894.63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341729729584894.63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1423873873270.3943</v>
      </c>
      <c r="L4943" s="455">
        <f t="shared" ca="1" si="197"/>
        <v>343153603458165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343153603458165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1429806681075.6875</v>
      </c>
      <c r="L4944" s="455">
        <f t="shared" ca="1" si="197"/>
        <v>344583410139240.69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344583410139240.69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1435764208913.5029</v>
      </c>
      <c r="L4945" s="455">
        <f t="shared" ca="1" si="197"/>
        <v>346019174348154.19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346019174348154.19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1441746559783.9758</v>
      </c>
      <c r="L4946" s="455">
        <f t="shared" ca="1" si="197"/>
        <v>347460920907938.19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347460920907938.19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1447753837116.4092</v>
      </c>
      <c r="L4947" s="455">
        <f t="shared" ca="1" si="197"/>
        <v>348908674745054.63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348908674745054.63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1453786144771.061</v>
      </c>
      <c r="L4948" s="455">
        <f t="shared" ca="1" si="197"/>
        <v>350362460889825.69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350362460889825.69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1459843587040.9404</v>
      </c>
      <c r="L4949" s="455">
        <f t="shared" ca="1" si="197"/>
        <v>351822304476866.63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351822304476866.63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1465926268653.6108</v>
      </c>
      <c r="L4950" s="455">
        <f t="shared" ca="1" si="197"/>
        <v>353288230745520.25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353288230745520.25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1472034294773.001</v>
      </c>
      <c r="L4951" s="455">
        <f t="shared" ca="1" si="197"/>
        <v>354760265040293.25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354760265040293.25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1478167771001.2219</v>
      </c>
      <c r="L4952" s="455">
        <f t="shared" ca="1" si="197"/>
        <v>356238432811294.5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356238432811294.5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1484326803380.3938</v>
      </c>
      <c r="L4953" s="455">
        <f t="shared" ca="1" si="197"/>
        <v>357722759614674.88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357722759614674.88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1490511498394.4785</v>
      </c>
      <c r="L4954" s="455">
        <f t="shared" ca="1" si="197"/>
        <v>359213271113069.38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359213271113069.38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1496721962971.1223</v>
      </c>
      <c r="L4955" s="455">
        <f t="shared" ca="1" si="197"/>
        <v>360709993076040.5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360709993076040.5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1502958304483.502</v>
      </c>
      <c r="L4956" s="455">
        <f t="shared" ca="1" si="197"/>
        <v>362212951380524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362212951380524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1509220630752.1833</v>
      </c>
      <c r="L4957" s="455">
        <f t="shared" ca="1" si="197"/>
        <v>363722172011276.19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363722172011276.19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1515509050046.9841</v>
      </c>
      <c r="L4958" s="455">
        <f t="shared" ca="1" si="197"/>
        <v>365237681061323.19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365237681061323.19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1521823671088.8467</v>
      </c>
      <c r="L4959" s="455">
        <f t="shared" ca="1" si="197"/>
        <v>366759504732412.06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366759504732412.06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1528164603051.7168</v>
      </c>
      <c r="L4960" s="455">
        <f t="shared" ca="1" si="197"/>
        <v>368287669335463.75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368287669335463.75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1534531955564.4324</v>
      </c>
      <c r="L4961" s="455">
        <f t="shared" ca="1" si="197"/>
        <v>369822201291028.19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369822201291028.19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1540925838712.6174</v>
      </c>
      <c r="L4962" s="455">
        <f t="shared" ca="1" si="197"/>
        <v>371363127129740.81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371363127129740.81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1547346363040.5867</v>
      </c>
      <c r="L4963" s="455">
        <f t="shared" ca="1" si="197"/>
        <v>372910473492781.38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372910473492781.38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1553793639553.2556</v>
      </c>
      <c r="L4964" s="455">
        <f t="shared" ca="1" si="197"/>
        <v>374464267132334.63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374464267132334.63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1560267779718.061</v>
      </c>
      <c r="L4965" s="455">
        <f t="shared" ca="1" si="197"/>
        <v>376024534912052.69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376024534912052.69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1566768895466.8862</v>
      </c>
      <c r="L4966" s="455">
        <f t="shared" ca="1" si="197"/>
        <v>377591303807519.56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377591303807519.56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1573297099197.998</v>
      </c>
      <c r="L4967" s="455">
        <f t="shared" ca="1" si="197"/>
        <v>379164600906717.56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379164600906717.56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1579852503777.9897</v>
      </c>
      <c r="L4968" s="455">
        <f t="shared" ca="1" si="197"/>
        <v>380744453410495.56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380744453410495.56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1586435222543.7314</v>
      </c>
      <c r="L4969" s="455">
        <f t="shared" ca="1" si="197"/>
        <v>382330888633039.31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382330888633039.31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1593045369304.3306</v>
      </c>
      <c r="L4970" s="455">
        <f t="shared" ca="1" si="197"/>
        <v>383923934002343.63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383923934002343.63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1599683058343.0984</v>
      </c>
      <c r="L4971" s="455">
        <f t="shared" ca="1" si="197"/>
        <v>385523617060686.75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385523617060686.75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1606348404419.5281</v>
      </c>
      <c r="L4972" s="455">
        <f t="shared" ca="1" si="197"/>
        <v>387129965465106.25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387129965465106.25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1613041522771.2761</v>
      </c>
      <c r="L4973" s="455">
        <f t="shared" ca="1" si="197"/>
        <v>388743006987877.5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388743006987877.5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1619762529116.1563</v>
      </c>
      <c r="L4974" s="455">
        <f t="shared" ca="1" si="197"/>
        <v>390362769516993.63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390362769516993.63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1626511539654.1401</v>
      </c>
      <c r="L4975" s="455">
        <f t="shared" ca="1" si="197"/>
        <v>391989281056647.75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391989281056647.75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1633288671069.3657</v>
      </c>
      <c r="L4976" s="455">
        <f t="shared" ca="1" si="197"/>
        <v>393622569727717.13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393622569727717.13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1640094040532.1548</v>
      </c>
      <c r="L4977" s="455">
        <f t="shared" ca="1" si="197"/>
        <v>395262663768249.25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395262663768249.25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1646927765701.0386</v>
      </c>
      <c r="L4978" s="455">
        <f t="shared" ca="1" si="197"/>
        <v>396909591533950.31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396909591533950.31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1653789964724.793</v>
      </c>
      <c r="L4979" s="455">
        <f t="shared" ca="1" si="197"/>
        <v>398563381498675.13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398563381498675.13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1660680756244.4797</v>
      </c>
      <c r="L4980" s="455">
        <f t="shared" ca="1" si="197"/>
        <v>400224062254919.63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400224062254919.63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1667600259395.4985</v>
      </c>
      <c r="L4981" s="455">
        <f t="shared" ca="1" si="197"/>
        <v>401891662514315.13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401891662514315.13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1674548593809.6462</v>
      </c>
      <c r="L4982" s="455">
        <f t="shared" ca="1" si="197"/>
        <v>403566211108124.75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403566211108124.75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1681525879617.1865</v>
      </c>
      <c r="L4983" s="455">
        <f t="shared" ca="1" si="197"/>
        <v>405247736987741.94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405247736987741.94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1688532237448.9248</v>
      </c>
      <c r="L4984" s="455">
        <f t="shared" ca="1" si="197"/>
        <v>406936269225190.88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406936269225190.88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1695567788438.2954</v>
      </c>
      <c r="L4985" s="455">
        <f t="shared" ca="1" si="197"/>
        <v>408631837013629.19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408631837013629.19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1702632654223.4548</v>
      </c>
      <c r="L4986" s="455">
        <f t="shared" ca="1" si="197"/>
        <v>410334469667852.63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410334469667852.63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1709726956949.386</v>
      </c>
      <c r="L4987" s="455">
        <f t="shared" ca="1" si="197"/>
        <v>412044196624802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412044196624802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1716850819270.0083</v>
      </c>
      <c r="L4988" s="455">
        <f t="shared" ca="1" si="197"/>
        <v>413761047444072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413761047444072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1724004364350.3</v>
      </c>
      <c r="L4989" s="455">
        <f t="shared" ca="1" si="197"/>
        <v>415485051808422.31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415485051808422.31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1731187715868.4263</v>
      </c>
      <c r="L4990" s="455">
        <f t="shared" ca="1" si="197"/>
        <v>417216239524290.75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417216239524290.75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1738400998017.8782</v>
      </c>
      <c r="L4991" s="455">
        <f t="shared" ca="1" si="197"/>
        <v>418954640522308.63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418954640522308.63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1745644335509.6191</v>
      </c>
      <c r="L4992" s="455">
        <f t="shared" ca="1" si="197"/>
        <v>420700284857818.25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420700284857818.25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1752917853574.2427</v>
      </c>
      <c r="L4993" s="455">
        <f t="shared" ca="1" si="197"/>
        <v>422453202711392.5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422453202711392.5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1760221677964.1355</v>
      </c>
      <c r="L4994" s="455">
        <f t="shared" ca="1" si="197"/>
        <v>424213424389356.63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424213424389356.63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1767555934955.6526</v>
      </c>
      <c r="L4995" s="455">
        <f t="shared" ca="1" si="197"/>
        <v>425980980324312.25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425980980324312.25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1774920751351.301</v>
      </c>
      <c r="L4996" s="455">
        <f t="shared" ca="1" si="197"/>
        <v>427755901075663.56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427755901075663.56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1782316254481.9314</v>
      </c>
      <c r="L4997" s="455">
        <f t="shared" ca="1" si="197"/>
        <v>429538217330145.5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429538217330145.5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1789742572208.9395</v>
      </c>
      <c r="L4998" s="455">
        <f t="shared" ca="1" si="197"/>
        <v>431327959902354.44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431327959902354.44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1797199832926.4768</v>
      </c>
      <c r="L4999" s="455">
        <f t="shared" ca="1" si="197"/>
        <v>433125159735280.94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433125159735280.94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1804688165563.6707</v>
      </c>
      <c r="L5000" s="455">
        <f t="shared" ca="1" si="197"/>
        <v>434929847900844.63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434929847900844.63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1812207699586.8525</v>
      </c>
      <c r="L5001" s="455">
        <f t="shared" ca="1" si="197"/>
        <v>436742055600431.5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436742055600431.5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1819758565001.7979</v>
      </c>
      <c r="L5002" s="455">
        <f t="shared" ca="1" si="197"/>
        <v>438561814165433.31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438561814165433.31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1827340892355.9724</v>
      </c>
      <c r="L5003" s="455">
        <f t="shared" ca="1" si="197"/>
        <v>440389155057789.31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440389155057789.31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1834954812740.7888</v>
      </c>
      <c r="L5004" s="455">
        <f t="shared" ca="1" si="197"/>
        <v>442224109870530.13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442224109870530.13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1842600457793.8752</v>
      </c>
      <c r="L5005" s="455">
        <f t="shared" ca="1" si="197"/>
        <v>444066710328324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444066710328324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1850277959701.3503</v>
      </c>
      <c r="L5006" s="455">
        <f t="shared" ca="1" si="197"/>
        <v>445916988288025.38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445916988288025.38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1857987451200.1057</v>
      </c>
      <c r="L5007" s="455">
        <f t="shared" ca="1" si="197"/>
        <v>447774975739225.5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447774975739225.5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1865729065580.1062</v>
      </c>
      <c r="L5008" s="455">
        <f t="shared" ca="1" si="197"/>
        <v>449640704804805.63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449640704804805.63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1873502936686.6904</v>
      </c>
      <c r="L5009" s="455">
        <f t="shared" ca="1" si="197"/>
        <v>451514207741492.31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451514207741492.31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1881309198922.8845</v>
      </c>
      <c r="L5010" s="455">
        <f t="shared" ca="1" si="197"/>
        <v>453395516940415.19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453395516940415.19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1889147987251.73</v>
      </c>
      <c r="L5011" s="455">
        <f t="shared" ca="1" si="197"/>
        <v>455284664927666.94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455284664927666.94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1897019437198.6123</v>
      </c>
      <c r="L5012" s="455">
        <f t="shared" ca="1" si="197"/>
        <v>457181684364865.56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457181684364865.56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1904923684853.6064</v>
      </c>
      <c r="L5013" s="455">
        <f t="shared" ca="1" si="197"/>
        <v>459086608049719.19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459086608049719.19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1912860866873.8298</v>
      </c>
      <c r="L5014" s="455">
        <f t="shared" ca="1" si="197"/>
        <v>460999468916593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460999468916593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1920831120485.804</v>
      </c>
      <c r="L5015" s="455">
        <f t="shared" ca="1" si="197"/>
        <v>462920300037078.81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462920300037078.81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1928834583487.8286</v>
      </c>
      <c r="L5016" s="455">
        <f t="shared" ca="1" si="197"/>
        <v>464849134620566.63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464849134620566.63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1936871394252.3606</v>
      </c>
      <c r="L5017" s="455">
        <f t="shared" ca="1" si="197"/>
        <v>466786006014819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466786006014819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1944941691728.4124</v>
      </c>
      <c r="L5018" s="455">
        <f t="shared" ca="1" si="197"/>
        <v>468730947706547.44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468730947706547.44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1953045615443.9475</v>
      </c>
      <c r="L5019" s="455">
        <f t="shared" ca="1" si="197"/>
        <v>470683993321991.38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470683993321991.38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1961183305508.2974</v>
      </c>
      <c r="L5020" s="455">
        <f t="shared" ca="1" si="197"/>
        <v>472645176627499.69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472645176627499.69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1969354902614.582</v>
      </c>
      <c r="L5021" s="455">
        <f t="shared" ca="1" si="197"/>
        <v>474614531530114.25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474614531530114.25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1977560548042.1428</v>
      </c>
      <c r="L5022" s="455">
        <f t="shared" ca="1" si="197"/>
        <v>476592092078156.38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476592092078156.38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1985800383658.9851</v>
      </c>
      <c r="L5023" s="455">
        <f t="shared" ca="1" si="197"/>
        <v>478577892461815.38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478577892461815.38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1994074551924.2307</v>
      </c>
      <c r="L5024" s="455">
        <f t="shared" ca="1" si="197"/>
        <v>480571967013739.63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480571967013739.63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2002383195890.5818</v>
      </c>
      <c r="L5025" s="455">
        <f t="shared" ca="1" si="197"/>
        <v>482574350209630.19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482574350209630.19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2010726459206.7925</v>
      </c>
      <c r="L5026" s="455">
        <f t="shared" ca="1" si="197"/>
        <v>484585076668837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484585076668837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2019104486120.1538</v>
      </c>
      <c r="L5027" s="455">
        <f t="shared" ca="1" si="197"/>
        <v>486604181154957.13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486604181154957.13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2027517421478.988</v>
      </c>
      <c r="L5028" s="455">
        <f t="shared" ca="1" si="197"/>
        <v>488631698576436.13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488631698576436.13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2035965410735.1504</v>
      </c>
      <c r="L5029" s="455">
        <f t="shared" ca="1" si="197"/>
        <v>490667663987171.25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490667663987171.25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2044448599946.5471</v>
      </c>
      <c r="L5030" s="455">
        <f t="shared" ca="1" si="197"/>
        <v>492712112587117.81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492712112587117.81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2052967135779.6572</v>
      </c>
      <c r="L5031" s="455">
        <f t="shared" ca="1" si="197"/>
        <v>494765079722897.5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494765079722897.5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2061521165512.073</v>
      </c>
      <c r="L5032" s="455">
        <f t="shared" ca="1" si="197"/>
        <v>496826600888409.56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496826600888409.56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2070110837035.0398</v>
      </c>
      <c r="L5033" s="455">
        <f t="shared" ca="1" si="197"/>
        <v>498896711725444.63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498896711725444.63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2078736298856.019</v>
      </c>
      <c r="L5034" s="455">
        <f t="shared" ca="1" si="197"/>
        <v>500975448024300.63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500975448024300.63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2087397700101.2527</v>
      </c>
      <c r="L5035" s="455">
        <f t="shared" ca="1" si="197"/>
        <v>503062845724401.88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503062845724401.88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2096095190518.3411</v>
      </c>
      <c r="L5036" s="455">
        <f t="shared" ca="1" si="197"/>
        <v>505158940914920.19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505158940914920.19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2104828920478.834</v>
      </c>
      <c r="L5037" s="455">
        <f t="shared" ca="1" si="197"/>
        <v>507263769835399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507263769835399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2113599040980.8291</v>
      </c>
      <c r="L5038" s="455">
        <f t="shared" ca="1" si="197"/>
        <v>509377368876379.81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509377368876379.81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2122405703651.5828</v>
      </c>
      <c r="L5039" s="455">
        <f t="shared" ca="1" si="197"/>
        <v>511499774580031.38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511499774580031.38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2131249060750.1304</v>
      </c>
      <c r="L5040" s="455">
        <f t="shared" ca="1" si="197"/>
        <v>513631023640781.5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513631023640781.5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2140129265169.9229</v>
      </c>
      <c r="L5041" s="455">
        <f t="shared" ca="1" si="197"/>
        <v>515771152905951.44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515771152905951.44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2149046470441.4644</v>
      </c>
      <c r="L5042" s="455">
        <f t="shared" ca="1" si="197"/>
        <v>517920199376392.88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517920199376392.88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2158000830734.9702</v>
      </c>
      <c r="L5043" s="455">
        <f t="shared" ca="1" si="197"/>
        <v>520078200207127.88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520078200207127.88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2166992500863.0325</v>
      </c>
      <c r="L5044" s="455">
        <f t="shared" ca="1" si="197"/>
        <v>522245192707990.94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522245192707990.94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2176021636283.2957</v>
      </c>
      <c r="L5045" s="455">
        <f t="shared" ca="1" si="197"/>
        <v>524421214344274.25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524421214344274.25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2185088393101.1426</v>
      </c>
      <c r="L5046" s="455">
        <f t="shared" ca="1" si="197"/>
        <v>526606302737375.38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526606302737375.38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2194192928072.3972</v>
      </c>
      <c r="L5047" s="455">
        <f t="shared" ca="1" si="197"/>
        <v>528800495665447.75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528800495665447.75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2203335398606.0322</v>
      </c>
      <c r="L5048" s="455">
        <f t="shared" ca="1" si="197"/>
        <v>531003831064053.81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531003831064053.81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2212515962766.8911</v>
      </c>
      <c r="L5049" s="455">
        <f t="shared" ca="1" si="197"/>
        <v>533216347026820.69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533216347026820.69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2221734779278.4199</v>
      </c>
      <c r="L5050" s="455">
        <f t="shared" ca="1" si="197"/>
        <v>535438081806099.13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535438081806099.13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2230992007525.4126</v>
      </c>
      <c r="L5051" s="455">
        <f t="shared" ca="1" si="197"/>
        <v>537669073813624.56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537669073813624.56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2240287807556.7686</v>
      </c>
      <c r="L5052" s="455">
        <f t="shared" ca="1" si="197"/>
        <v>539909361621181.31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539909361621181.31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2249622340088.2554</v>
      </c>
      <c r="L5053" s="455">
        <f t="shared" ca="1" si="197"/>
        <v>542158983961269.56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542158983961269.56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2258995766505.29</v>
      </c>
      <c r="L5054" s="455">
        <f t="shared" ca="1" si="197"/>
        <v>544417979727774.88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544417979727774.88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2268408248865.729</v>
      </c>
      <c r="L5055" s="455">
        <f t="shared" ca="1" si="197"/>
        <v>546686387976640.63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546686387976640.63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2277859949902.6694</v>
      </c>
      <c r="L5056" s="455">
        <f t="shared" ca="1" si="197"/>
        <v>548964247926543.31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548964247926543.31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2287351033027.2637</v>
      </c>
      <c r="L5057" s="455">
        <f t="shared" ca="1" si="197"/>
        <v>551251598959570.56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551251598959570.56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2296881662331.5439</v>
      </c>
      <c r="L5058" s="455">
        <f t="shared" ca="1" si="197"/>
        <v>553548480621902.13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553548480621902.13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2306452002591.2588</v>
      </c>
      <c r="L5059" s="455">
        <f t="shared" ca="1" si="197"/>
        <v>555854932624493.38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555854932624493.38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2316062219268.7222</v>
      </c>
      <c r="L5060" s="455">
        <f t="shared" ca="1" si="197"/>
        <v>558170994843762.13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558170994843762.13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2325712478515.6758</v>
      </c>
      <c r="L5061" s="455">
        <f t="shared" ca="1" si="197"/>
        <v>560496707322277.81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560496707322277.81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2335402947176.1577</v>
      </c>
      <c r="L5062" s="455">
        <f t="shared" ca="1" si="197"/>
        <v>562832110269454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562832110269454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2345133792789.3916</v>
      </c>
      <c r="L5063" s="455">
        <f t="shared" ca="1" si="197"/>
        <v>565177244062243.38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565177244062243.38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2354905183592.6807</v>
      </c>
      <c r="L5064" s="455">
        <f t="shared" ca="1" si="197"/>
        <v>567532149245836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567532149245836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2364717288524.3164</v>
      </c>
      <c r="L5065" s="455">
        <f t="shared" ca="1" si="197"/>
        <v>569896866534360.38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569896866534360.38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2374570277226.5015</v>
      </c>
      <c r="L5066" s="455">
        <f t="shared" ca="1" si="197"/>
        <v>572271436811586.88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572271436811586.88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2384464320048.2788</v>
      </c>
      <c r="L5067" s="455">
        <f t="shared" ca="1" si="197"/>
        <v>574655901131635.13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574655901131635.13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2394399588048.4795</v>
      </c>
      <c r="L5068" s="455">
        <f t="shared" ca="1" si="197"/>
        <v>577050300719683.63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577050300719683.63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2404376252998.6816</v>
      </c>
      <c r="L5069" s="455">
        <f t="shared" ca="1" si="197"/>
        <v>579454676972682.25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579454676972682.25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2414394487386.1758</v>
      </c>
      <c r="L5070" s="455">
        <f t="shared" ca="1" si="197"/>
        <v>581869071460068.38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581869071460068.38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2424454464416.9517</v>
      </c>
      <c r="L5071" s="455">
        <f t="shared" ca="1" si="197"/>
        <v>584293525924485.38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584293525924485.38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2434556358018.689</v>
      </c>
      <c r="L5072" s="455">
        <f t="shared" ca="1" si="197"/>
        <v>586728082282504.13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586728082282504.13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2444700342843.7671</v>
      </c>
      <c r="L5073" s="455">
        <f t="shared" ca="1" si="197"/>
        <v>589172782625347.88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589172782625347.88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2454886594272.2827</v>
      </c>
      <c r="L5074" s="455">
        <f t="shared" ca="1" si="197"/>
        <v>591627669219620.13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591627669219620.13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2465115288415.084</v>
      </c>
      <c r="L5075" s="455">
        <f t="shared" ca="1" si="197"/>
        <v>594092784508035.25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594092784508035.25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2475386602116.8135</v>
      </c>
      <c r="L5076" s="455">
        <f t="shared" ca="1" si="197"/>
        <v>596568171110152.13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596568171110152.13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2485700712958.9673</v>
      </c>
      <c r="L5077" s="455">
        <f t="shared" ca="1" si="197"/>
        <v>599053871823111.13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599053871823111.13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2496057799262.9629</v>
      </c>
      <c r="L5078" s="455">
        <f t="shared" ca="1" si="197"/>
        <v>601549929622374.13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601549929622374.13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2506458040093.2256</v>
      </c>
      <c r="L5079" s="455">
        <f t="shared" ca="1" si="197"/>
        <v>604056387662467.38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604056387662467.38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2516901615260.2808</v>
      </c>
      <c r="L5080" s="455">
        <f t="shared" ca="1" si="197"/>
        <v>606573289277727.63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606573289277727.63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2527388705323.8652</v>
      </c>
      <c r="L5081" s="455">
        <f t="shared" ca="1" si="197"/>
        <v>609100677983051.5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609100677983051.5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2537919491596.0479</v>
      </c>
      <c r="L5082" s="455">
        <f t="shared" ca="1" si="197"/>
        <v>611638597474647.5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611638597474647.5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2548494156144.3647</v>
      </c>
      <c r="L5083" s="455">
        <f t="shared" ca="1" si="197"/>
        <v>614187091630791.88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614187091630791.88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2559112881794.9663</v>
      </c>
      <c r="L5084" s="455">
        <f t="shared" ca="1" si="197"/>
        <v>616746204512586.88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616746204512586.88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2569775852135.7788</v>
      </c>
      <c r="L5085" s="455">
        <f t="shared" ca="1" si="197"/>
        <v>619315980364722.63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619315980364722.63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2580483251519.6777</v>
      </c>
      <c r="L5086" s="455">
        <f t="shared" ca="1" si="197"/>
        <v>621896463616242.25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621896463616242.25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2591235265067.6758</v>
      </c>
      <c r="L5087" s="455">
        <f t="shared" ca="1" si="197"/>
        <v>624487698881309.88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624487698881309.88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2602032078672.1245</v>
      </c>
      <c r="L5088" s="455">
        <f t="shared" ca="1" si="197"/>
        <v>627089730959982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627089730959982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2612873878999.9248</v>
      </c>
      <c r="L5089" s="455">
        <f t="shared" ca="1" si="197"/>
        <v>629702604838981.88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629702604838981.88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2623760853495.7578</v>
      </c>
      <c r="L5090" s="455">
        <f t="shared" ca="1" si="197"/>
        <v>632326365692477.63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632326365692477.63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2634693190385.3232</v>
      </c>
      <c r="L5091" s="455">
        <f t="shared" ca="1" si="197"/>
        <v>634961058882863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634961058882863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2645671078678.5957</v>
      </c>
      <c r="L5092" s="455">
        <f t="shared" ca="1" si="197"/>
        <v>637606729961541.63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637606729961541.63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2656694708173.0898</v>
      </c>
      <c r="L5093" s="455">
        <f t="shared" ca="1" si="197"/>
        <v>640263424669714.75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640263424669714.75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2667764269457.1445</v>
      </c>
      <c r="L5094" s="455">
        <f t="shared" ca="1" si="197"/>
        <v>642931188939171.88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642931188939171.88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2678879953913.2163</v>
      </c>
      <c r="L5095" s="455">
        <f t="shared" ca="1" si="197"/>
        <v>645610068893085.13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645610068893085.13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2690041953721.188</v>
      </c>
      <c r="L5096" s="455">
        <f t="shared" ca="1" si="197"/>
        <v>648300110846806.38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648300110846806.38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2701250461861.6934</v>
      </c>
      <c r="L5097" s="455">
        <f t="shared" ca="1" si="197"/>
        <v>651001361308668.13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651001361308668.13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2712505672119.4507</v>
      </c>
      <c r="L5098" s="455">
        <f t="shared" ca="1" si="197"/>
        <v>653713866980787.63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653713866980787.63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2723807779086.6152</v>
      </c>
      <c r="L5099" s="455">
        <f t="shared" ca="1" si="197"/>
        <v>656437674759874.25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656437674759874.25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2735156978166.1426</v>
      </c>
      <c r="L5100" s="455">
        <f t="shared" ca="1" si="197"/>
        <v>659172831738040.38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659172831738040.38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2746553465575.168</v>
      </c>
      <c r="L5101" s="455">
        <f t="shared" ca="1" si="197"/>
        <v>661919385203615.5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661919385203615.5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2757997438348.3979</v>
      </c>
      <c r="L5102" s="455">
        <f t="shared" ca="1" si="197"/>
        <v>664677382641963.88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664677382641963.88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2769489094341.5161</v>
      </c>
      <c r="L5103" s="455">
        <f t="shared" ca="1" si="197"/>
        <v>667446871736305.38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667446871736305.38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2781028632234.6055</v>
      </c>
      <c r="L5104" s="455">
        <f t="shared" ca="1" si="197"/>
        <v>670227900368540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670227900368540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2792616251535.5835</v>
      </c>
      <c r="L5105" s="455">
        <f t="shared" ca="1" si="197"/>
        <v>673020516620075.63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673020516620075.63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2804252152583.6484</v>
      </c>
      <c r="L5106" s="455">
        <f t="shared" ca="1" si="197"/>
        <v>675824768772659.25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675824768772659.25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2815936536552.7471</v>
      </c>
      <c r="L5107" s="455">
        <f t="shared" ca="1" si="197"/>
        <v>678640705309212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678640705309212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2827669605455.0498</v>
      </c>
      <c r="L5108" s="455">
        <f t="shared" ref="L5108:L5362" ca="1" si="202">I5108-J5108+K5108</f>
        <v>681468374914667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681468374914667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2839451562144.4458</v>
      </c>
      <c r="L5109" s="455">
        <f t="shared" ca="1" si="202"/>
        <v>684307826476811.5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684307826476811.5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2851282610320.0479</v>
      </c>
      <c r="L5110" s="455">
        <f t="shared" ca="1" si="202"/>
        <v>687159109087131.5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687159109087131.5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2863162954529.7144</v>
      </c>
      <c r="L5111" s="455">
        <f t="shared" ca="1" si="202"/>
        <v>690022272041661.25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690022272041661.25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2875092800173.5884</v>
      </c>
      <c r="L5112" s="455">
        <f t="shared" ca="1" si="202"/>
        <v>692897364841834.88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692897364841834.88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2887072353507.6455</v>
      </c>
      <c r="L5113" s="455">
        <f t="shared" ca="1" si="202"/>
        <v>695784437195342.5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695784437195342.5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2899101821647.2603</v>
      </c>
      <c r="L5114" s="455">
        <f t="shared" ca="1" si="202"/>
        <v>698683539016989.75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698683539016989.75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2911181412570.7905</v>
      </c>
      <c r="L5115" s="455">
        <f t="shared" ca="1" si="202"/>
        <v>701594720429560.5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701594720429560.5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2923311335123.1689</v>
      </c>
      <c r="L5116" s="455">
        <f t="shared" ca="1" si="202"/>
        <v>704518031764683.63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704518031764683.63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2935491799019.5151</v>
      </c>
      <c r="L5117" s="455">
        <f t="shared" ca="1" si="202"/>
        <v>707453523563703.13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707453523563703.13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2947723014848.7632</v>
      </c>
      <c r="L5118" s="455">
        <f t="shared" ca="1" si="202"/>
        <v>710401246578551.88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710401246578551.88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2960005194077.2993</v>
      </c>
      <c r="L5119" s="455">
        <f t="shared" ca="1" si="202"/>
        <v>713361251772629.13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713361251772629.13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2972338549052.6211</v>
      </c>
      <c r="L5120" s="455">
        <f t="shared" ca="1" si="202"/>
        <v>716333590321681.75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716333590321681.75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2984723293007.0073</v>
      </c>
      <c r="L5121" s="455">
        <f t="shared" ca="1" si="202"/>
        <v>719318313614688.75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719318313614688.75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2997159640061.2031</v>
      </c>
      <c r="L5122" s="455">
        <f t="shared" ca="1" si="202"/>
        <v>722315473254750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722315473254750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3009647805228.125</v>
      </c>
      <c r="L5123" s="455">
        <f t="shared" ca="1" si="202"/>
        <v>725325121059978.13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725325121059978.13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3022188004416.5757</v>
      </c>
      <c r="L5124" s="455">
        <f t="shared" ca="1" si="202"/>
        <v>728347309064394.75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728347309064394.75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3034780454434.978</v>
      </c>
      <c r="L5125" s="455">
        <f t="shared" ca="1" si="202"/>
        <v>731382089518829.75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731382089518829.75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3047425372995.124</v>
      </c>
      <c r="L5126" s="455">
        <f t="shared" ca="1" si="202"/>
        <v>734429514891824.88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734429514891824.88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3060122978715.937</v>
      </c>
      <c r="L5127" s="455">
        <f t="shared" ca="1" si="202"/>
        <v>737489637870540.75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737489637870540.75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3072873491127.2529</v>
      </c>
      <c r="L5128" s="455">
        <f t="shared" ca="1" si="202"/>
        <v>740562511361668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740562511361668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3085677130673.6167</v>
      </c>
      <c r="L5129" s="455">
        <f t="shared" ca="1" si="202"/>
        <v>743648188492341.63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743648188492341.63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3098534118718.0898</v>
      </c>
      <c r="L5130" s="455">
        <f t="shared" ca="1" si="202"/>
        <v>746746722611059.75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746746722611059.75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3111444677546.082</v>
      </c>
      <c r="L5131" s="455">
        <f t="shared" ca="1" si="202"/>
        <v>749858167288605.88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749858167288605.88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3124409030369.1909</v>
      </c>
      <c r="L5132" s="455">
        <f t="shared" ca="1" si="202"/>
        <v>752982576318975.13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752982576318975.13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3137427401329.063</v>
      </c>
      <c r="L5133" s="455">
        <f t="shared" ca="1" si="202"/>
        <v>756120003720304.25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756120003720304.25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3150500015501.2676</v>
      </c>
      <c r="L5134" s="455">
        <f t="shared" ca="1" si="202"/>
        <v>759270503735805.5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759270503735805.5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3163627098899.1895</v>
      </c>
      <c r="L5135" s="455">
        <f t="shared" ca="1" si="202"/>
        <v>762434130834704.75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762434130834704.75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3176808878477.9365</v>
      </c>
      <c r="L5136" s="455">
        <f t="shared" ca="1" si="202"/>
        <v>765610939713182.63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765610939713182.63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3190045582138.2607</v>
      </c>
      <c r="L5137" s="455">
        <f t="shared" ca="1" si="202"/>
        <v>768800985295320.88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768800985295320.88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3203337438730.5034</v>
      </c>
      <c r="L5138" s="455">
        <f t="shared" ca="1" si="202"/>
        <v>772004322734051.38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772004322734051.38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3216684678058.5474</v>
      </c>
      <c r="L5139" s="455">
        <f t="shared" ca="1" si="202"/>
        <v>775221007412109.88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775221007412109.88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3230087530883.791</v>
      </c>
      <c r="L5140" s="455">
        <f t="shared" ca="1" si="202"/>
        <v>778451094942993.63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778451094942993.63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3243546228929.1401</v>
      </c>
      <c r="L5141" s="455">
        <f t="shared" ca="1" si="202"/>
        <v>781694641171922.75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781694641171922.75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3257061004883.0112</v>
      </c>
      <c r="L5142" s="455">
        <f t="shared" ca="1" si="202"/>
        <v>784951702176805.75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784951702176805.75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3270632092403.3574</v>
      </c>
      <c r="L5143" s="455">
        <f t="shared" ca="1" si="202"/>
        <v>788222334269209.13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788222334269209.13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3284259726121.7046</v>
      </c>
      <c r="L5144" s="455">
        <f t="shared" ca="1" si="202"/>
        <v>791506593995330.88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791506593995330.88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3297944141647.2119</v>
      </c>
      <c r="L5145" s="455">
        <f t="shared" ca="1" si="202"/>
        <v>794804538136978.13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794804538136978.13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3311685575570.7422</v>
      </c>
      <c r="L5146" s="455">
        <f t="shared" ca="1" si="202"/>
        <v>798116223712548.88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798116223712548.88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3325484265468.9536</v>
      </c>
      <c r="L5147" s="455">
        <f t="shared" ca="1" si="202"/>
        <v>801441707978017.88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801441707978017.88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3339340449908.4077</v>
      </c>
      <c r="L5148" s="455">
        <f t="shared" ca="1" si="202"/>
        <v>804781048427926.25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804781048427926.25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3353254368449.6929</v>
      </c>
      <c r="L5149" s="455">
        <f t="shared" ca="1" si="202"/>
        <v>808134302796376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808134302796376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3367226261651.5664</v>
      </c>
      <c r="L5150" s="455">
        <f t="shared" ca="1" si="202"/>
        <v>811501529058027.63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811501529058027.63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3381256371075.1152</v>
      </c>
      <c r="L5151" s="455">
        <f t="shared" ca="1" si="202"/>
        <v>814882785429102.75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814882785429102.75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3395344939287.9282</v>
      </c>
      <c r="L5152" s="455">
        <f t="shared" ca="1" si="202"/>
        <v>818278130368390.63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818278130368390.63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3409492209868.2944</v>
      </c>
      <c r="L5153" s="455">
        <f t="shared" ca="1" si="202"/>
        <v>821687622578258.88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821687622578258.88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3423698427409.4121</v>
      </c>
      <c r="L5154" s="455">
        <f t="shared" ca="1" si="202"/>
        <v>825111321005668.25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825111321005668.25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3437963837523.6177</v>
      </c>
      <c r="L5155" s="455">
        <f t="shared" ca="1" si="202"/>
        <v>828549284843191.88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828549284843191.88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3452288686846.6328</v>
      </c>
      <c r="L5156" s="455">
        <f t="shared" ca="1" si="202"/>
        <v>832001573530038.5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832001573530038.5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3466673223041.8271</v>
      </c>
      <c r="L5157" s="455">
        <f t="shared" ca="1" si="202"/>
        <v>835468246753080.38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835468246753080.38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3481117694804.5015</v>
      </c>
      <c r="L5158" s="455">
        <f t="shared" ca="1" si="202"/>
        <v>838949364447884.88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838949364447884.88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3495622351866.187</v>
      </c>
      <c r="L5159" s="455">
        <f t="shared" ca="1" si="202"/>
        <v>842444986799751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842444986799751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3510187444998.9624</v>
      </c>
      <c r="L5160" s="455">
        <f t="shared" ca="1" si="202"/>
        <v>845955174244750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845955174244750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3524813226019.7915</v>
      </c>
      <c r="L5161" s="455">
        <f t="shared" ca="1" si="202"/>
        <v>849479987470769.75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849479987470769.75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3539499947794.874</v>
      </c>
      <c r="L5162" s="455">
        <f t="shared" ca="1" si="202"/>
        <v>853019487418564.63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853019487418564.63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3554247864244.019</v>
      </c>
      <c r="L5163" s="455">
        <f t="shared" ca="1" si="202"/>
        <v>856573735282808.63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856573735282808.63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3569057230345.0356</v>
      </c>
      <c r="L5164" s="455">
        <f t="shared" ca="1" si="202"/>
        <v>860142792513153.63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860142792513153.63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3583928302138.1401</v>
      </c>
      <c r="L5165" s="455">
        <f t="shared" ca="1" si="202"/>
        <v>863726720815291.75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863726720815291.75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3598861336730.3823</v>
      </c>
      <c r="L5166" s="455">
        <f t="shared" ca="1" si="202"/>
        <v>867325582152022.13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867325582152022.13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3613856592300.0923</v>
      </c>
      <c r="L5167" s="455">
        <f t="shared" ca="1" si="202"/>
        <v>870939438744322.25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870939438744322.25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3628914328101.3428</v>
      </c>
      <c r="L5168" s="455">
        <f t="shared" ca="1" si="202"/>
        <v>874568353072423.63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874568353072423.63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3644034804468.4316</v>
      </c>
      <c r="L5169" s="455">
        <f t="shared" ca="1" si="202"/>
        <v>878212387876892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878212387876892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3659218282820.3833</v>
      </c>
      <c r="L5170" s="455">
        <f t="shared" ca="1" si="202"/>
        <v>881871606159712.38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881871606159712.38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3674465025665.4683</v>
      </c>
      <c r="L5171" s="455">
        <f t="shared" ca="1" si="202"/>
        <v>885546071185377.88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885546071185377.88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3689775296605.7412</v>
      </c>
      <c r="L5172" s="455">
        <f t="shared" ca="1" si="202"/>
        <v>889235846481983.63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889235846481983.63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3705149360341.5981</v>
      </c>
      <c r="L5173" s="455">
        <f t="shared" ca="1" si="202"/>
        <v>892940995842325.25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892940995842325.25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3720587482676.355</v>
      </c>
      <c r="L5174" s="455">
        <f t="shared" ca="1" si="202"/>
        <v>896661583325001.63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896661583325001.63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3736089930520.8398</v>
      </c>
      <c r="L5175" s="455">
        <f t="shared" ca="1" si="202"/>
        <v>900397673255522.5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900397673255522.5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3751656971898.0103</v>
      </c>
      <c r="L5176" s="455">
        <f t="shared" ca="1" si="202"/>
        <v>904149330227420.5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904149330227420.5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3767288875947.5854</v>
      </c>
      <c r="L5177" s="455">
        <f t="shared" ca="1" si="202"/>
        <v>907916619103368.13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907916619103368.13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3782985912930.7007</v>
      </c>
      <c r="L5178" s="455">
        <f t="shared" ca="1" si="202"/>
        <v>911699605016298.88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911699605016298.88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3798748354234.5786</v>
      </c>
      <c r="L5179" s="455">
        <f t="shared" ca="1" si="202"/>
        <v>915498353370533.5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915498353370533.5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3814576472377.2222</v>
      </c>
      <c r="L5180" s="455">
        <f t="shared" ca="1" si="202"/>
        <v>919312929842910.75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919312929842910.75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3830470541012.1284</v>
      </c>
      <c r="L5181" s="455">
        <f t="shared" ca="1" si="202"/>
        <v>923143400383922.88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923143400383922.88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3846430834933.0117</v>
      </c>
      <c r="L5182" s="455">
        <f t="shared" ca="1" si="202"/>
        <v>926989831218855.88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926989831218855.88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3862457630078.5654</v>
      </c>
      <c r="L5183" s="455">
        <f t="shared" ca="1" si="202"/>
        <v>930852288848934.5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930852288848934.5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3878551203537.2271</v>
      </c>
      <c r="L5184" s="455">
        <f t="shared" ca="1" si="202"/>
        <v>934730840052471.75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934730840052471.75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3894711833551.9648</v>
      </c>
      <c r="L5185" s="455">
        <f t="shared" ca="1" si="202"/>
        <v>938625551886023.75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938625551886023.75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3910939799525.0991</v>
      </c>
      <c r="L5186" s="455">
        <f t="shared" ca="1" si="202"/>
        <v>942536491685548.88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942536491685548.88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3927235382023.1206</v>
      </c>
      <c r="L5187" s="455">
        <f t="shared" ca="1" si="202"/>
        <v>946463727067572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946463727067572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3943598862781.5503</v>
      </c>
      <c r="L5188" s="455">
        <f t="shared" ca="1" si="202"/>
        <v>950407325930353.5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950407325930353.5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3960030524709.8062</v>
      </c>
      <c r="L5189" s="455">
        <f t="shared" ca="1" si="202"/>
        <v>954367356455063.25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954367356455063.25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3976530651896.0972</v>
      </c>
      <c r="L5190" s="455">
        <f t="shared" ca="1" si="202"/>
        <v>958343887106959.38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958343887106959.38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3993099529612.3301</v>
      </c>
      <c r="L5191" s="455">
        <f t="shared" ca="1" si="202"/>
        <v>962336986636571.75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962336986636571.75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4009737444319.0488</v>
      </c>
      <c r="L5192" s="455">
        <f t="shared" ca="1" si="202"/>
        <v>966346724080890.75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966346724080890.75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4026444683670.3774</v>
      </c>
      <c r="L5193" s="455">
        <f t="shared" ca="1" si="202"/>
        <v>970373168764561.13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970373168764561.13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4043221536519.0039</v>
      </c>
      <c r="L5194" s="455">
        <f t="shared" ca="1" si="202"/>
        <v>974416390301080.13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974416390301080.13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4060068292921.167</v>
      </c>
      <c r="L5195" s="455">
        <f t="shared" ca="1" si="202"/>
        <v>978476458594001.25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978476458594001.25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4076985244141.6714</v>
      </c>
      <c r="L5196" s="455">
        <f t="shared" ca="1" si="202"/>
        <v>982553443838142.88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982553443838142.88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4093972682658.9292</v>
      </c>
      <c r="L5197" s="455">
        <f t="shared" ca="1" si="202"/>
        <v>986647416520801.75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986647416520801.75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4111030902170.0073</v>
      </c>
      <c r="L5198" s="455">
        <f t="shared" ca="1" si="202"/>
        <v>990758447422971.75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990758447422971.75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4128160197595.7148</v>
      </c>
      <c r="L5199" s="455">
        <f t="shared" ca="1" si="202"/>
        <v>994886607620567.5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994886607620567.5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4145360865085.6982</v>
      </c>
      <c r="L5200" s="455">
        <f t="shared" ca="1" si="202"/>
        <v>999031968485653.25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999031968485653.25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4162633202023.5557</v>
      </c>
      <c r="L5201" s="455">
        <f t="shared" ca="1" si="202"/>
        <v>1003194601687676.8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1003194601687676.8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4179977507031.9858</v>
      </c>
      <c r="L5202" s="455">
        <f t="shared" ca="1" si="202"/>
        <v>1007374579194708.8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1007374579194708.8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4197394079977.9531</v>
      </c>
      <c r="L5203" s="455">
        <f t="shared" ca="1" si="202"/>
        <v>1011571973274686.8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1011571973274686.8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4214883221977.8613</v>
      </c>
      <c r="L5204" s="455">
        <f t="shared" ca="1" si="202"/>
        <v>1015786856496664.6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1015786856496664.6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4232445235402.7686</v>
      </c>
      <c r="L5205" s="455">
        <f t="shared" ca="1" si="202"/>
        <v>1020019301732067.4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1020019301732067.4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4250080423883.6138</v>
      </c>
      <c r="L5206" s="455">
        <f t="shared" ca="1" si="202"/>
        <v>1024269382155951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1024269382155951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4267789092316.4624</v>
      </c>
      <c r="L5207" s="455">
        <f t="shared" ca="1" si="202"/>
        <v>1028537171248267.5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1028537171248267.5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4285571546867.7808</v>
      </c>
      <c r="L5208" s="455">
        <f t="shared" ca="1" si="202"/>
        <v>1032822742795135.3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1032822742795135.3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4303428094979.7305</v>
      </c>
      <c r="L5209" s="455">
        <f t="shared" ca="1" si="202"/>
        <v>1037126170890115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1037126170890115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4321359045375.479</v>
      </c>
      <c r="L5210" s="455">
        <f t="shared" ca="1" si="202"/>
        <v>1041447529935490.5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1041447529935490.5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4339364708064.5435</v>
      </c>
      <c r="L5211" s="455">
        <f t="shared" ca="1" si="202"/>
        <v>1045786894643555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1045786894643555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4357445394348.1465</v>
      </c>
      <c r="L5212" s="455">
        <f t="shared" ca="1" si="202"/>
        <v>1050144340037903.1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1050144340037903.1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4375601416824.5957</v>
      </c>
      <c r="L5213" s="455">
        <f t="shared" ca="1" si="202"/>
        <v>1054519941454727.8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1054519941454727.8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4393833089394.6987</v>
      </c>
      <c r="L5214" s="455">
        <f t="shared" ca="1" si="202"/>
        <v>1058913774544122.5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1058913774544122.5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4412140727267.1768</v>
      </c>
      <c r="L5215" s="455">
        <f t="shared" ca="1" si="202"/>
        <v>1063325915271389.6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1063325915271389.6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4430524646964.123</v>
      </c>
      <c r="L5216" s="455">
        <f t="shared" ca="1" si="202"/>
        <v>1067756439918353.8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1067756439918353.8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4448985166326.4736</v>
      </c>
      <c r="L5217" s="455">
        <f t="shared" ca="1" si="202"/>
        <v>1072205425084680.3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1072205425084680.3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4467522604519.501</v>
      </c>
      <c r="L5218" s="455">
        <f t="shared" ca="1" si="202"/>
        <v>1076672947689199.8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1076672947689199.8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4486137282038.332</v>
      </c>
      <c r="L5219" s="455">
        <f t="shared" ca="1" si="202"/>
        <v>1081159084971238.1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1081159084971238.1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4504829520713.4922</v>
      </c>
      <c r="L5220" s="455">
        <f t="shared" ca="1" si="202"/>
        <v>1085663914491951.6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1085663914491951.6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4523599643716.4648</v>
      </c>
      <c r="L5221" s="455">
        <f t="shared" ca="1" si="202"/>
        <v>1090187514135668.1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1090187514135668.1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4542447975565.2842</v>
      </c>
      <c r="L5222" s="455">
        <f t="shared" ca="1" si="202"/>
        <v>1094729962111233.4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1094729962111233.4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4561374842130.1387</v>
      </c>
      <c r="L5223" s="455">
        <f t="shared" ca="1" si="202"/>
        <v>1099291336953363.5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1099291336953363.5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4580380570639.0146</v>
      </c>
      <c r="L5224" s="455">
        <f t="shared" ca="1" si="202"/>
        <v>1103871717524002.5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1103871717524002.5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4599465489683.3438</v>
      </c>
      <c r="L5225" s="455">
        <f t="shared" ca="1" si="202"/>
        <v>1108471183013685.9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1108471183013685.9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4618629929223.6914</v>
      </c>
      <c r="L5226" s="455">
        <f t="shared" ca="1" si="202"/>
        <v>1113089812942909.6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1113089812942909.6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4637874220595.457</v>
      </c>
      <c r="L5227" s="455">
        <f t="shared" ca="1" si="202"/>
        <v>1117727687163505.1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1117727687163505.1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4657198696514.6045</v>
      </c>
      <c r="L5228" s="455">
        <f t="shared" ca="1" si="202"/>
        <v>1122384885860019.8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1122384885860019.8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4676603691083.416</v>
      </c>
      <c r="L5229" s="455">
        <f t="shared" ca="1" si="202"/>
        <v>1127061489551103.3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1127061489551103.3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4696089539796.2637</v>
      </c>
      <c r="L5230" s="455">
        <f t="shared" ca="1" si="202"/>
        <v>1131757579090899.5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1131757579090899.5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4715656579545.4141</v>
      </c>
      <c r="L5231" s="455">
        <f t="shared" ca="1" si="202"/>
        <v>1136473235670445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1136473235670445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4735305148626.8545</v>
      </c>
      <c r="L5232" s="455">
        <f t="shared" ca="1" si="202"/>
        <v>1141208540819071.8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1141208540819071.8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4755035586746.1318</v>
      </c>
      <c r="L5233" s="455">
        <f t="shared" ca="1" si="202"/>
        <v>1145963576405818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1145963576405818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4774848235024.2412</v>
      </c>
      <c r="L5234" s="455">
        <f t="shared" ca="1" si="202"/>
        <v>1150738424640842.3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1150738424640842.3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4794743436003.5098</v>
      </c>
      <c r="L5235" s="455">
        <f t="shared" ca="1" si="202"/>
        <v>1155533168076845.8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1155533168076845.8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4814721533653.5234</v>
      </c>
      <c r="L5236" s="455">
        <f t="shared" ca="1" si="202"/>
        <v>1160347889610499.3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1160347889610499.3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4834782873377.0801</v>
      </c>
      <c r="L5237" s="455">
        <f t="shared" ca="1" si="202"/>
        <v>1165182672483876.3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1165182672483876.3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4854927802016.1514</v>
      </c>
      <c r="L5238" s="455">
        <f t="shared" ca="1" si="202"/>
        <v>1170037600285892.5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1170037600285892.5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4875156667857.8857</v>
      </c>
      <c r="L5239" s="455">
        <f t="shared" ca="1" si="202"/>
        <v>1174912756953750.5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1174912756953750.5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4895469820640.627</v>
      </c>
      <c r="L5240" s="455">
        <f t="shared" ca="1" si="202"/>
        <v>1179808226774391.3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1179808226774391.3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4915867611559.9639</v>
      </c>
      <c r="L5241" s="455">
        <f t="shared" ca="1" si="202"/>
        <v>1184724094385951.3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1184724094385951.3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4936350393274.7969</v>
      </c>
      <c r="L5242" s="455">
        <f t="shared" ca="1" si="202"/>
        <v>1189660444779226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1189660444779226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4956918519913.4414</v>
      </c>
      <c r="L5243" s="455">
        <f t="shared" ca="1" si="202"/>
        <v>1194617363299139.5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1194617363299139.5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4977572347079.748</v>
      </c>
      <c r="L5244" s="455">
        <f t="shared" ca="1" si="202"/>
        <v>1199594935646219.3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1199594935646219.3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4998312231859.2471</v>
      </c>
      <c r="L5245" s="455">
        <f t="shared" ca="1" si="202"/>
        <v>1204593247878078.5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1204593247878078.5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5019138532825.3271</v>
      </c>
      <c r="L5246" s="455">
        <f t="shared" ca="1" si="202"/>
        <v>1209612386410903.8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1209612386410903.8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5040051610045.4326</v>
      </c>
      <c r="L5247" s="455">
        <f t="shared" ca="1" si="202"/>
        <v>1214652438020949.3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1214652438020949.3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5061051825087.2881</v>
      </c>
      <c r="L5248" s="455">
        <f t="shared" ca="1" si="202"/>
        <v>1219713489846036.5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1219713489846036.5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5082139541025.1523</v>
      </c>
      <c r="L5249" s="455">
        <f t="shared" ca="1" si="202"/>
        <v>1224795629387061.8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1224795629387061.8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5103315122446.0908</v>
      </c>
      <c r="L5250" s="455">
        <f t="shared" ca="1" si="202"/>
        <v>1229898944509507.8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1229898944509507.8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5124578935456.2822</v>
      </c>
      <c r="L5251" s="455">
        <f t="shared" ca="1" si="202"/>
        <v>1235023523444964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1235023523444964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5145931347687.3496</v>
      </c>
      <c r="L5252" s="455">
        <f t="shared" ca="1" si="202"/>
        <v>1240169454792651.3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1240169454792651.3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5167372728302.7139</v>
      </c>
      <c r="L5253" s="455">
        <f t="shared" ca="1" si="202"/>
        <v>1245336827520954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1245336827520954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5188903448003.9746</v>
      </c>
      <c r="L5254" s="455">
        <f t="shared" ca="1" si="202"/>
        <v>1250525730968958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1250525730968958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5210523879037.3252</v>
      </c>
      <c r="L5255" s="455">
        <f t="shared" ca="1" si="202"/>
        <v>1255736254847995.3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1255736254847995.3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5232234395199.9805</v>
      </c>
      <c r="L5256" s="455">
        <f t="shared" ca="1" si="202"/>
        <v>1260968489243195.3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1260968489243195.3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5254035371846.6465</v>
      </c>
      <c r="L5257" s="455">
        <f t="shared" ca="1" si="202"/>
        <v>1266222524615042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1266222524615042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5275927185896.0078</v>
      </c>
      <c r="L5258" s="455">
        <f t="shared" ca="1" si="202"/>
        <v>1271498451800938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1271498451800938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5297910215837.2412</v>
      </c>
      <c r="L5259" s="455">
        <f t="shared" ca="1" si="202"/>
        <v>1276796362016775.3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1276796362016775.3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5319984841736.5635</v>
      </c>
      <c r="L5260" s="455">
        <f t="shared" ca="1" si="202"/>
        <v>1282116346858511.8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1282116346858511.8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5342151445243.7988</v>
      </c>
      <c r="L5261" s="455">
        <f t="shared" ca="1" si="202"/>
        <v>1287458498303755.5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1287458498303755.5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5364410409598.9814</v>
      </c>
      <c r="L5262" s="455">
        <f t="shared" ca="1" si="202"/>
        <v>1292822908713354.5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1292822908713354.5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5386762119638.9766</v>
      </c>
      <c r="L5263" s="455">
        <f t="shared" ca="1" si="202"/>
        <v>1298209670832993.5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1298209670832993.5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5409206961804.1396</v>
      </c>
      <c r="L5264" s="455">
        <f t="shared" ca="1" si="202"/>
        <v>1303618877794797.8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1303618877794797.8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5431745324144.9902</v>
      </c>
      <c r="L5265" s="455">
        <f t="shared" ca="1" si="202"/>
        <v>1309050623118942.8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1309050623118942.8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5454377596328.9277</v>
      </c>
      <c r="L5266" s="455">
        <f t="shared" ca="1" si="202"/>
        <v>1314505000715271.8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1314505000715271.8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5477104169646.9658</v>
      </c>
      <c r="L5267" s="455">
        <f t="shared" ca="1" si="202"/>
        <v>1319982104884918.8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1319982104884918.8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5499925437020.4951</v>
      </c>
      <c r="L5268" s="455">
        <f t="shared" ca="1" si="202"/>
        <v>1325482030321939.3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1325482030321939.3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5522841793008.0801</v>
      </c>
      <c r="L5269" s="455">
        <f t="shared" ca="1" si="202"/>
        <v>1331004872114947.3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1331004872114947.3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5545853633812.2803</v>
      </c>
      <c r="L5270" s="455">
        <f t="shared" ca="1" si="202"/>
        <v>1336550725748759.5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1336550725748759.5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5568961357286.498</v>
      </c>
      <c r="L5271" s="455">
        <f t="shared" ca="1" si="202"/>
        <v>1342119687106046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1342119687106046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5592165362941.8584</v>
      </c>
      <c r="L5272" s="455">
        <f t="shared" ca="1" si="202"/>
        <v>1347711852468987.8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1347711852468987.8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5615466051954.1152</v>
      </c>
      <c r="L5273" s="455">
        <f t="shared" ca="1" si="202"/>
        <v>1353327318520941.8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1353327318520941.8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5638863827170.5908</v>
      </c>
      <c r="L5274" s="455">
        <f t="shared" ca="1" si="202"/>
        <v>1358966182348112.3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1358966182348112.3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5662359093117.1348</v>
      </c>
      <c r="L5275" s="455">
        <f t="shared" ca="1" si="202"/>
        <v>1364628541441229.5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1364628541441229.5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5685952256005.123</v>
      </c>
      <c r="L5276" s="455">
        <f t="shared" ca="1" si="202"/>
        <v>1370314493697234.5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1370314493697234.5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5709643723738.4766</v>
      </c>
      <c r="L5277" s="455">
        <f t="shared" ca="1" si="202"/>
        <v>1376024137420973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1376024137420973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5733433905920.7207</v>
      </c>
      <c r="L5278" s="455">
        <f t="shared" ca="1" si="202"/>
        <v>1381757571326893.8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1381757571326893.8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5757323213862.0576</v>
      </c>
      <c r="L5279" s="455">
        <f t="shared" ca="1" si="202"/>
        <v>1387514894540755.8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1387514894540755.8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5781312060586.4824</v>
      </c>
      <c r="L5280" s="455">
        <f t="shared" ca="1" si="202"/>
        <v>1393296206601342.3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1393296206601342.3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5805400860838.9258</v>
      </c>
      <c r="L5281" s="455">
        <f t="shared" ca="1" si="202"/>
        <v>1399101607462181.3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1399101607462181.3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5829590031092.4219</v>
      </c>
      <c r="L5282" s="455">
        <f t="shared" ca="1" si="202"/>
        <v>1404931197493273.8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1404931197493273.8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5853879989555.3076</v>
      </c>
      <c r="L5283" s="455">
        <f t="shared" ca="1" si="202"/>
        <v>1410785077482829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1410785077482829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5878271156178.4541</v>
      </c>
      <c r="L5284" s="455">
        <f t="shared" ca="1" si="202"/>
        <v>1416663348639007.5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1416663348639007.5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5902763952662.5313</v>
      </c>
      <c r="L5285" s="455">
        <f t="shared" ca="1" si="202"/>
        <v>1422566112591670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1422566112591670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5927358802465.292</v>
      </c>
      <c r="L5286" s="455">
        <f t="shared" ca="1" si="202"/>
        <v>1428493471394135.3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1428493471394135.3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5952056130808.8965</v>
      </c>
      <c r="L5287" s="455">
        <f t="shared" ca="1" si="202"/>
        <v>1434445527524944.3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1434445527524944.3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5976856364687.2676</v>
      </c>
      <c r="L5288" s="455">
        <f t="shared" ca="1" si="202"/>
        <v>1440422383889631.5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1440422383889631.5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6001759932873.4648</v>
      </c>
      <c r="L5289" s="455">
        <f t="shared" ca="1" si="202"/>
        <v>1446424143822505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1446424143822505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6026767265927.1045</v>
      </c>
      <c r="L5290" s="455">
        <f t="shared" ca="1" si="202"/>
        <v>1452450911088432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1452450911088432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6051878796201.7998</v>
      </c>
      <c r="L5291" s="455">
        <f t="shared" ca="1" si="202"/>
        <v>1458502789884633.8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1458502789884633.8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6077094957852.6406</v>
      </c>
      <c r="L5292" s="455">
        <f t="shared" ca="1" si="202"/>
        <v>1464579884842486.5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1464579884842486.5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6102416186843.6934</v>
      </c>
      <c r="L5293" s="455">
        <f t="shared" ca="1" si="202"/>
        <v>1470682301029330.3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1470682301029330.3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6127842920955.543</v>
      </c>
      <c r="L5294" s="455">
        <f t="shared" ca="1" si="202"/>
        <v>1476810143950285.8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1476810143950285.8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6153375599792.8574</v>
      </c>
      <c r="L5295" s="455">
        <f t="shared" ca="1" si="202"/>
        <v>1482963519550078.5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1482963519550078.5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6179014664791.9941</v>
      </c>
      <c r="L5296" s="455">
        <f t="shared" ca="1" si="202"/>
        <v>1489142534214870.5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1489142534214870.5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6204760559228.627</v>
      </c>
      <c r="L5297" s="455">
        <f t="shared" ca="1" si="202"/>
        <v>1495347294774099.3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1495347294774099.3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6230613728225.4131</v>
      </c>
      <c r="L5298" s="455">
        <f t="shared" ca="1" si="202"/>
        <v>1501577908502324.8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1501577908502324.8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6256574618759.6865</v>
      </c>
      <c r="L5299" s="455">
        <f t="shared" ca="1" si="202"/>
        <v>1507834483121084.5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1507834483121084.5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6282643679671.1855</v>
      </c>
      <c r="L5300" s="455">
        <f t="shared" ca="1" si="202"/>
        <v>1514117126800755.8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1514117126800755.8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6308821361669.8154</v>
      </c>
      <c r="L5301" s="455">
        <f t="shared" ca="1" si="202"/>
        <v>1520425948162425.5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1520425948162425.5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6335108117343.4395</v>
      </c>
      <c r="L5302" s="455">
        <f t="shared" ca="1" si="202"/>
        <v>1526761056279769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1526761056279769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6361504401165.7041</v>
      </c>
      <c r="L5303" s="455">
        <f t="shared" ca="1" si="202"/>
        <v>1533122560680934.8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1533122560680934.8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6388010669503.8945</v>
      </c>
      <c r="L5304" s="455">
        <f t="shared" ca="1" si="202"/>
        <v>1539510571350438.8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1539510571350438.8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6414627380626.8281</v>
      </c>
      <c r="L5305" s="455">
        <f t="shared" ca="1" si="202"/>
        <v>1545925198731065.5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1545925198731065.5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6441354994712.7725</v>
      </c>
      <c r="L5306" s="455">
        <f t="shared" ca="1" si="202"/>
        <v>1552366553725778.3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1552366553725778.3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6468193973857.4092</v>
      </c>
      <c r="L5307" s="455">
        <f t="shared" ca="1" si="202"/>
        <v>1558834747699635.8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1558834747699635.8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6495144782081.8154</v>
      </c>
      <c r="L5308" s="455">
        <f t="shared" ca="1" si="202"/>
        <v>1565329892481717.5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1565329892481717.5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6522207885340.4893</v>
      </c>
      <c r="L5309" s="455">
        <f t="shared" ca="1" si="202"/>
        <v>1571852100367058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1571852100367058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6549383751529.4082</v>
      </c>
      <c r="L5310" s="455">
        <f t="shared" ca="1" si="202"/>
        <v>1578401484118587.5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1578401484118587.5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6576672850494.1143</v>
      </c>
      <c r="L5311" s="455">
        <f t="shared" ca="1" si="202"/>
        <v>1584978156969081.5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1584978156969081.5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6604075654037.8398</v>
      </c>
      <c r="L5312" s="455">
        <f t="shared" ca="1" si="202"/>
        <v>1591582232623119.3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1591582232623119.3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6631592635929.6631</v>
      </c>
      <c r="L5313" s="455">
        <f t="shared" ca="1" si="202"/>
        <v>1598213825259049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1598213825259049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6659224271912.7041</v>
      </c>
      <c r="L5314" s="455">
        <f t="shared" ca="1" si="202"/>
        <v>1604873049530961.8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1604873049530961.8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6686971039712.3408</v>
      </c>
      <c r="L5315" s="455">
        <f t="shared" ca="1" si="202"/>
        <v>1611560020570674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1611560020570674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6714833419044.4746</v>
      </c>
      <c r="L5316" s="455">
        <f t="shared" ca="1" si="202"/>
        <v>1618274853989718.5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1618274853989718.5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6742811891623.8271</v>
      </c>
      <c r="L5317" s="455">
        <f t="shared" ca="1" si="202"/>
        <v>1625017665881342.3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1625017665881342.3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6770906941172.2598</v>
      </c>
      <c r="L5318" s="455">
        <f t="shared" ca="1" si="202"/>
        <v>1631788572822514.5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1631788572822514.5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6799119053427.1436</v>
      </c>
      <c r="L5319" s="455">
        <f t="shared" ca="1" si="202"/>
        <v>1638587691875941.8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1638587691875941.8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6827448716149.7568</v>
      </c>
      <c r="L5320" s="455">
        <f t="shared" ca="1" si="202"/>
        <v>1645415140592091.5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1645415140592091.5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6855896419133.7148</v>
      </c>
      <c r="L5321" s="455">
        <f t="shared" ca="1" si="202"/>
        <v>1652271037011225.3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1652271037011225.3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6884462654213.4385</v>
      </c>
      <c r="L5322" s="455">
        <f t="shared" ca="1" si="202"/>
        <v>1659155499665438.8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1659155499665438.8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6913147915272.6611</v>
      </c>
      <c r="L5323" s="455">
        <f t="shared" ca="1" si="202"/>
        <v>1666068647580711.5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1666068647580711.5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6941952698252.9648</v>
      </c>
      <c r="L5324" s="455">
        <f t="shared" ca="1" si="202"/>
        <v>1673010600278964.5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1673010600278964.5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6970877501162.3516</v>
      </c>
      <c r="L5325" s="455">
        <f t="shared" ca="1" si="202"/>
        <v>1679981477780126.8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1679981477780126.8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6999922824083.8613</v>
      </c>
      <c r="L5326" s="455">
        <f t="shared" ca="1" si="202"/>
        <v>1686981400604210.5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1686981400604210.5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7029089169184.21</v>
      </c>
      <c r="L5327" s="455">
        <f t="shared" ca="1" si="202"/>
        <v>1694010489773394.8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1694010489773394.8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7058377040722.4775</v>
      </c>
      <c r="L5328" s="455">
        <f t="shared" ca="1" si="202"/>
        <v>1701068866814117.3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1701068866814117.3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7087786945058.8213</v>
      </c>
      <c r="L5329" s="455">
        <f t="shared" ca="1" si="202"/>
        <v>1708156653759176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1708156653759176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7117319390663.2334</v>
      </c>
      <c r="L5330" s="455">
        <f t="shared" ca="1" si="202"/>
        <v>1715273973149839.3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1715273973149839.3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7146974888124.3301</v>
      </c>
      <c r="L5331" s="455">
        <f t="shared" ca="1" si="202"/>
        <v>1722420948037963.5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1722420948037963.5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7176753950158.1807</v>
      </c>
      <c r="L5332" s="455">
        <f t="shared" ca="1" si="202"/>
        <v>1729597701988121.8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1729597701988121.8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7206657091617.1738</v>
      </c>
      <c r="L5333" s="455">
        <f t="shared" ca="1" si="202"/>
        <v>1736804359079739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1736804359079739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7236684829498.9121</v>
      </c>
      <c r="L5334" s="455">
        <f t="shared" ca="1" si="202"/>
        <v>1744041043909238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1744041043909238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7266837682955.1582</v>
      </c>
      <c r="L5335" s="455">
        <f t="shared" ca="1" si="202"/>
        <v>1751307881592193.3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1751307881592193.3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7297116173300.8047</v>
      </c>
      <c r="L5336" s="455">
        <f t="shared" ca="1" si="202"/>
        <v>1758604997765494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1758604997765494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7327520824022.8916</v>
      </c>
      <c r="L5337" s="455">
        <f t="shared" ca="1" si="202"/>
        <v>1765932518589517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1765932518589517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7358052160789.6543</v>
      </c>
      <c r="L5338" s="455">
        <f t="shared" ca="1" si="202"/>
        <v>1773290570750306.8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1773290570750306.8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7388710711459.6113</v>
      </c>
      <c r="L5339" s="455">
        <f t="shared" ca="1" si="202"/>
        <v>1780679281461766.3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1780679281461766.3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7419497006090.6934</v>
      </c>
      <c r="L5340" s="455">
        <f t="shared" ca="1" si="202"/>
        <v>1788098778467857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1788098778467857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7450411576949.4053</v>
      </c>
      <c r="L5341" s="455">
        <f t="shared" ca="1" si="202"/>
        <v>1795549190044806.5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1795549190044806.5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7481454958520.0273</v>
      </c>
      <c r="L5342" s="455">
        <f t="shared" ca="1" si="202"/>
        <v>1803030645003326.5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1803030645003326.5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7512627687513.8594</v>
      </c>
      <c r="L5343" s="455">
        <f t="shared" ca="1" si="202"/>
        <v>1810543272690840.3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1810543272690840.3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7543930302878.5</v>
      </c>
      <c r="L5344" s="455">
        <f t="shared" ca="1" si="202"/>
        <v>1818087202993718.8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1818087202993718.8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7575363345807.1621</v>
      </c>
      <c r="L5345" s="455">
        <f t="shared" ca="1" si="202"/>
        <v>1825662566339526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1825662566339526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7606927359748.0244</v>
      </c>
      <c r="L5346" s="455">
        <f t="shared" ca="1" si="202"/>
        <v>1833269493699274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1833269493699274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7638622890413.6426</v>
      </c>
      <c r="L5347" s="455">
        <f t="shared" ca="1" si="202"/>
        <v>1840908116589687.8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1840908116589687.8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7670450485790.3662</v>
      </c>
      <c r="L5348" s="455">
        <f t="shared" ca="1" si="202"/>
        <v>1848578567075478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1848578567075478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7702410696147.8242</v>
      </c>
      <c r="L5349" s="455">
        <f t="shared" ca="1" si="202"/>
        <v>1856280977771625.8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1856280977771625.8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7734504074048.4404</v>
      </c>
      <c r="L5350" s="455">
        <f t="shared" ca="1" si="202"/>
        <v>1864015481845674.3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1864015481845674.3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7766731174356.9756</v>
      </c>
      <c r="L5351" s="455">
        <f t="shared" ca="1" si="202"/>
        <v>1871782213020031.3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1871782213020031.3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7799092554250.1299</v>
      </c>
      <c r="L5352" s="455">
        <f t="shared" ca="1" si="202"/>
        <v>1879581305574281.5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1879581305574281.5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7831588773226.1729</v>
      </c>
      <c r="L5353" s="455">
        <f t="shared" ca="1" si="202"/>
        <v>1887412894347507.8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1887412894347507.8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7864220393114.6152</v>
      </c>
      <c r="L5354" s="455">
        <f t="shared" ca="1" si="202"/>
        <v>1895277114740622.3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1895277114740622.3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7896987978085.9248</v>
      </c>
      <c r="L5355" s="455">
        <f t="shared" ca="1" si="202"/>
        <v>1903174102718708.3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1903174102718708.3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7929892094661.2852</v>
      </c>
      <c r="L5356" s="455">
        <f t="shared" ca="1" si="202"/>
        <v>1911103994813369.5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1911103994813369.5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7962933311722.373</v>
      </c>
      <c r="L5357" s="455">
        <f t="shared" ca="1" si="202"/>
        <v>1919066928125091.8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1919066928125091.8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7996112200521.2148</v>
      </c>
      <c r="L5358" s="455">
        <f t="shared" ca="1" si="202"/>
        <v>1927063040325613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1927063040325613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8029429334690.0527</v>
      </c>
      <c r="L5359" s="455">
        <f t="shared" ca="1" si="202"/>
        <v>1935092469660303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1935092469660303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8062885290251.2627</v>
      </c>
      <c r="L5360" s="455">
        <f t="shared" ca="1" si="202"/>
        <v>1943155354950554.3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1943155354950554.3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8096480645627.3105</v>
      </c>
      <c r="L5361" s="455">
        <f t="shared" ca="1" si="202"/>
        <v>1951251835596181.5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1951251835596181.5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8130215981650.7559</v>
      </c>
      <c r="L5362" s="455">
        <f t="shared" ca="1" si="202"/>
        <v>1959382051577832.3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1959382051577832.3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8164091881574.3008</v>
      </c>
      <c r="L5363" s="455">
        <f t="shared" ref="L5363:L5617" ca="1" si="207">I5363-J5363+K5363</f>
        <v>1967546143459406.5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1967546143459406.5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8198108931080.8604</v>
      </c>
      <c r="L5364" s="455">
        <f t="shared" ca="1" si="207"/>
        <v>1975744252390487.3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1975744252390487.3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8232267718293.6963</v>
      </c>
      <c r="L5365" s="455">
        <f t="shared" ca="1" si="207"/>
        <v>1983976520108781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1983976520108781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8266568833786.5869</v>
      </c>
      <c r="L5366" s="455">
        <f t="shared" ca="1" si="207"/>
        <v>1992243088942567.5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1992243088942567.5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8301012870594.0303</v>
      </c>
      <c r="L5367" s="455">
        <f t="shared" ca="1" si="207"/>
        <v>2000544101813161.5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2000544101813161.5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8335600424221.5068</v>
      </c>
      <c r="L5368" s="455">
        <f t="shared" ca="1" si="207"/>
        <v>2008879702237383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2008879702237383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8370332092655.7627</v>
      </c>
      <c r="L5369" s="455">
        <f t="shared" ca="1" si="207"/>
        <v>2017250034330038.8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2017250034330038.8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8405208476375.1621</v>
      </c>
      <c r="L5370" s="455">
        <f t="shared" ca="1" si="207"/>
        <v>2025655242806414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2025655242806414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8440230178360.0576</v>
      </c>
      <c r="L5371" s="455">
        <f t="shared" ca="1" si="207"/>
        <v>2034095472984774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2034095472984774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8475397804103.2246</v>
      </c>
      <c r="L5372" s="455">
        <f t="shared" ca="1" si="207"/>
        <v>2042570870788877.3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2042570870788877.3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8510711961620.3232</v>
      </c>
      <c r="L5373" s="455">
        <f t="shared" ca="1" si="207"/>
        <v>2051081582750497.5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2051081582750497.5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8546173261460.4072</v>
      </c>
      <c r="L5374" s="455">
        <f t="shared" ca="1" si="207"/>
        <v>2059627756011958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2059627756011958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8581782316716.4902</v>
      </c>
      <c r="L5375" s="455">
        <f t="shared" ca="1" si="207"/>
        <v>2068209538328674.5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2068209538328674.5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8617539743036.1426</v>
      </c>
      <c r="L5376" s="455">
        <f t="shared" ca="1" si="207"/>
        <v>2076827078071710.8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2076827078071710.8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8653446158632.127</v>
      </c>
      <c r="L5377" s="455">
        <f t="shared" ca="1" si="207"/>
        <v>2085480524230343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2085480524230343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8689502184293.0957</v>
      </c>
      <c r="L5378" s="455">
        <f t="shared" ca="1" si="207"/>
        <v>2094170026414636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2094170026414636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8725708443394.3154</v>
      </c>
      <c r="L5379" s="455">
        <f t="shared" ca="1" si="207"/>
        <v>2102895734858030.3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2102895734858030.3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8762065561908.459</v>
      </c>
      <c r="L5380" s="455">
        <f t="shared" ca="1" si="207"/>
        <v>2111657800419938.8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2111657800419938.8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8798574168416.4121</v>
      </c>
      <c r="L5381" s="455">
        <f t="shared" ca="1" si="207"/>
        <v>2120456374588355.3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2120456374588355.3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8835234894118.1484</v>
      </c>
      <c r="L5382" s="455">
        <f t="shared" ca="1" si="207"/>
        <v>2129291609482473.5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2129291609482473.5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8872048372843.6387</v>
      </c>
      <c r="L5383" s="455">
        <f t="shared" ca="1" si="207"/>
        <v>2138163657855317.3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2138163657855317.3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8909015241063.8223</v>
      </c>
      <c r="L5384" s="455">
        <f t="shared" ca="1" si="207"/>
        <v>2147072673096381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2147072673096381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8946136137901.5879</v>
      </c>
      <c r="L5385" s="455">
        <f t="shared" ca="1" si="207"/>
        <v>2156018809234282.5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2156018809234282.5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8983411705142.8438</v>
      </c>
      <c r="L5386" s="455">
        <f t="shared" ca="1" si="207"/>
        <v>2165002220939425.3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2165002220939425.3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9020842587247.6055</v>
      </c>
      <c r="L5387" s="455">
        <f t="shared" ca="1" si="207"/>
        <v>2174023063526672.8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2174023063526672.8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9058429431361.1367</v>
      </c>
      <c r="L5388" s="455">
        <f t="shared" ca="1" si="207"/>
        <v>2183081492958034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2183081492958034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9096172887325.1406</v>
      </c>
      <c r="L5389" s="455">
        <f t="shared" ca="1" si="207"/>
        <v>2192177665845359.3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2192177665845359.3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9134073607688.9961</v>
      </c>
      <c r="L5390" s="455">
        <f t="shared" ca="1" si="207"/>
        <v>2201311739453048.3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2201311739453048.3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9172132247721.0352</v>
      </c>
      <c r="L5391" s="455">
        <f t="shared" ca="1" si="207"/>
        <v>2210483871700769.3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2210483871700769.3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9210349465419.8711</v>
      </c>
      <c r="L5392" s="455">
        <f t="shared" ca="1" si="207"/>
        <v>2219694221166189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2219694221166189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9248725921525.7891</v>
      </c>
      <c r="L5393" s="455">
        <f t="shared" ca="1" si="207"/>
        <v>2228942947087714.8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2228942947087714.8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9287262279532.1445</v>
      </c>
      <c r="L5394" s="455">
        <f t="shared" ca="1" si="207"/>
        <v>2238230209367247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2238230209367247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9325959205696.8633</v>
      </c>
      <c r="L5395" s="455">
        <f t="shared" ca="1" si="207"/>
        <v>2247556168572943.8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2247556168572943.8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9364817369053.9316</v>
      </c>
      <c r="L5396" s="455">
        <f t="shared" ca="1" si="207"/>
        <v>2256920985941997.5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2256920985941997.5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9403837441424.9902</v>
      </c>
      <c r="L5397" s="455">
        <f t="shared" ca="1" si="207"/>
        <v>2266324823383422.5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2266324823383422.5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9443020097430.9277</v>
      </c>
      <c r="L5398" s="455">
        <f t="shared" ca="1" si="207"/>
        <v>2275767843480853.5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2275767843480853.5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9482366014503.5566</v>
      </c>
      <c r="L5399" s="455">
        <f t="shared" ca="1" si="207"/>
        <v>2285250209495357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2285250209495357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9521875872897.3203</v>
      </c>
      <c r="L5400" s="455">
        <f t="shared" ca="1" si="207"/>
        <v>2294772085368254.5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2294772085368254.5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9561550355701.0605</v>
      </c>
      <c r="L5401" s="455">
        <f t="shared" ca="1" si="207"/>
        <v>2304333635723955.5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2304333635723955.5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9601390148849.8145</v>
      </c>
      <c r="L5402" s="455">
        <f t="shared" ca="1" si="207"/>
        <v>2313935025872805.5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2313935025872805.5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9641395941136.6895</v>
      </c>
      <c r="L5403" s="455">
        <f t="shared" ca="1" si="207"/>
        <v>2323576421813942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2323576421813942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9681568424224.7578</v>
      </c>
      <c r="L5404" s="455">
        <f t="shared" ca="1" si="207"/>
        <v>2333257990238167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2333257990238167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9721908292659.0293</v>
      </c>
      <c r="L5405" s="455">
        <f t="shared" ca="1" si="207"/>
        <v>2342979898530826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2342979898530826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9762416243878.4414</v>
      </c>
      <c r="L5406" s="455">
        <f t="shared" ca="1" si="207"/>
        <v>2352742314774704.5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2352742314774704.5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9803092978227.9355</v>
      </c>
      <c r="L5407" s="455">
        <f t="shared" ca="1" si="207"/>
        <v>2362545407752932.5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2362545407752932.5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9843939198970.5527</v>
      </c>
      <c r="L5408" s="455">
        <f t="shared" ca="1" si="207"/>
        <v>2372389346951903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2372389346951903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9884955612299.5957</v>
      </c>
      <c r="L5409" s="455">
        <f t="shared" ca="1" si="207"/>
        <v>2382274302564202.5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2382274302564202.5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9926142927350.8438</v>
      </c>
      <c r="L5410" s="455">
        <f t="shared" ca="1" si="207"/>
        <v>2392200445491553.5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2392200445491553.5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9967501856214.8066</v>
      </c>
      <c r="L5411" s="455">
        <f t="shared" ca="1" si="207"/>
        <v>2402167947347768.5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2402167947347768.5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10009033113949.035</v>
      </c>
      <c r="L5412" s="455">
        <f t="shared" ca="1" si="207"/>
        <v>2412176980461717.5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2412176980461717.5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10050737418590.49</v>
      </c>
      <c r="L5413" s="455">
        <f t="shared" ca="1" si="207"/>
        <v>2422227717880308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2422227717880308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10092615491167.949</v>
      </c>
      <c r="L5414" s="455">
        <f t="shared" ca="1" si="207"/>
        <v>2432320333371476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2432320333371476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10134668055714.482</v>
      </c>
      <c r="L5415" s="455">
        <f t="shared" ca="1" si="207"/>
        <v>2442455001427190.5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2442455001427190.5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10176895839279.961</v>
      </c>
      <c r="L5416" s="455">
        <f t="shared" ca="1" si="207"/>
        <v>2452631897266470.5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2452631897266470.5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10219299571943.627</v>
      </c>
      <c r="L5417" s="455">
        <f t="shared" ca="1" si="207"/>
        <v>2462851196838414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2462851196838414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10261879986826.725</v>
      </c>
      <c r="L5418" s="455">
        <f t="shared" ca="1" si="207"/>
        <v>2473113076825240.5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2473113076825240.5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10304637820105.168</v>
      </c>
      <c r="L5419" s="455">
        <f t="shared" ca="1" si="207"/>
        <v>2483417714645345.5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2483417714645345.5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10347573811022.273</v>
      </c>
      <c r="L5420" s="455">
        <f t="shared" ca="1" si="207"/>
        <v>2493765288456368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2493765288456368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10390688701901.533</v>
      </c>
      <c r="L5421" s="455">
        <f t="shared" ca="1" si="207"/>
        <v>2504155977158269.5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2504155977158269.5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10433983238159.457</v>
      </c>
      <c r="L5422" s="455">
        <f t="shared" ca="1" si="207"/>
        <v>2514589960396429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2514589960396429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10477458168318.453</v>
      </c>
      <c r="L5423" s="455">
        <f t="shared" ca="1" si="207"/>
        <v>2525067418564747.5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2525067418564747.5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10521114244019.781</v>
      </c>
      <c r="L5424" s="455">
        <f t="shared" ca="1" si="207"/>
        <v>2535588532808767.5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2535588532808767.5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10564952220036.531</v>
      </c>
      <c r="L5425" s="455">
        <f t="shared" ca="1" si="207"/>
        <v>2546153485028804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2546153485028804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10608972854286.684</v>
      </c>
      <c r="L5426" s="455">
        <f t="shared" ca="1" si="207"/>
        <v>2556762457883090.5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2556762457883090.5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10653176907846.211</v>
      </c>
      <c r="L5427" s="455">
        <f t="shared" ca="1" si="207"/>
        <v>2567415634790936.5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2567415634790936.5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10697565144962.234</v>
      </c>
      <c r="L5428" s="455">
        <f t="shared" ca="1" si="207"/>
        <v>2578113199935898.5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2578113199935898.5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10742138333066.244</v>
      </c>
      <c r="L5429" s="455">
        <f t="shared" ca="1" si="207"/>
        <v>2588855338268964.5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2588855338268964.5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10786897242787.352</v>
      </c>
      <c r="L5430" s="455">
        <f t="shared" ca="1" si="207"/>
        <v>2599642235511752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2599642235511752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10831842647965.633</v>
      </c>
      <c r="L5431" s="455">
        <f t="shared" ca="1" si="207"/>
        <v>2610474078159717.5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2610474078159717.5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10876975325665.49</v>
      </c>
      <c r="L5432" s="455">
        <f t="shared" ca="1" si="207"/>
        <v>2621351053485383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2621351053485383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10922296056189.096</v>
      </c>
      <c r="L5433" s="455">
        <f t="shared" ca="1" si="207"/>
        <v>2632273349541572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2632273349541572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10967805623089.883</v>
      </c>
      <c r="L5434" s="455">
        <f t="shared" ca="1" si="207"/>
        <v>2643241155164662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2643241155164662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11013504813186.092</v>
      </c>
      <c r="L5435" s="455">
        <f t="shared" ca="1" si="207"/>
        <v>2654254659977848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2654254659977848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11059394416574.367</v>
      </c>
      <c r="L5436" s="455">
        <f t="shared" ca="1" si="207"/>
        <v>2665314054394422.5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2665314054394422.5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11105475226643.428</v>
      </c>
      <c r="L5437" s="455">
        <f t="shared" ca="1" si="207"/>
        <v>2676419529621066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2676419529621066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11151748040087.775</v>
      </c>
      <c r="L5438" s="455">
        <f t="shared" ca="1" si="207"/>
        <v>2687571277661154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2687571277661154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11198213656921.475</v>
      </c>
      <c r="L5439" s="455">
        <f t="shared" ca="1" si="207"/>
        <v>2698769491318075.5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2698769491318075.5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11244872880491.98</v>
      </c>
      <c r="L5440" s="455">
        <f t="shared" ca="1" si="207"/>
        <v>2710014364198567.5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2710014364198567.5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11291726517494.031</v>
      </c>
      <c r="L5441" s="455">
        <f t="shared" ca="1" si="207"/>
        <v>2721306090716061.5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2721306090716061.5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11338775377983.59</v>
      </c>
      <c r="L5442" s="455">
        <f t="shared" ca="1" si="207"/>
        <v>2732644866094045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2732644866094045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11386020275391.854</v>
      </c>
      <c r="L5443" s="455">
        <f t="shared" ca="1" si="207"/>
        <v>2744030886369437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2744030886369437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11433462026539.32</v>
      </c>
      <c r="L5444" s="455">
        <f t="shared" ca="1" si="207"/>
        <v>2755464348395976.5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2755464348395976.5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11481101451649.902</v>
      </c>
      <c r="L5445" s="455">
        <f t="shared" ca="1" si="207"/>
        <v>2766945449847626.5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2766945449847626.5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11528939374365.109</v>
      </c>
      <c r="L5446" s="455">
        <f t="shared" ca="1" si="207"/>
        <v>2778474389221991.5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2778474389221991.5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11576976621758.297</v>
      </c>
      <c r="L5447" s="455">
        <f t="shared" ca="1" si="207"/>
        <v>2790051365843750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2790051365843750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11625214024348.959</v>
      </c>
      <c r="L5448" s="455">
        <f t="shared" ca="1" si="207"/>
        <v>2801676579868099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2801676579868099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11673652416117.078</v>
      </c>
      <c r="L5449" s="455">
        <f t="shared" ca="1" si="207"/>
        <v>2813350232284216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2813350232284216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11722292634517.566</v>
      </c>
      <c r="L5450" s="455">
        <f t="shared" ca="1" si="207"/>
        <v>2825072524918733.5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2825072524918733.5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11771135520494.723</v>
      </c>
      <c r="L5451" s="455">
        <f t="shared" ca="1" si="207"/>
        <v>2836843660439228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2836843660439228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11820181918496.783</v>
      </c>
      <c r="L5452" s="455">
        <f t="shared" ca="1" si="207"/>
        <v>2848663842357725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2848663842357725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11869432676490.521</v>
      </c>
      <c r="L5453" s="455">
        <f t="shared" ca="1" si="207"/>
        <v>2860533275034215.5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2860533275034215.5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11918888645975.898</v>
      </c>
      <c r="L5454" s="455">
        <f t="shared" ca="1" si="207"/>
        <v>2872452163680191.5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2872452163680191.5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11968550682000.797</v>
      </c>
      <c r="L5455" s="455">
        <f t="shared" ca="1" si="207"/>
        <v>2884420714362192.5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2884420714362192.5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12018419643175.803</v>
      </c>
      <c r="L5456" s="455">
        <f t="shared" ca="1" si="207"/>
        <v>2896439134005368.5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2896439134005368.5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12068496391689.035</v>
      </c>
      <c r="L5457" s="455">
        <f t="shared" ca="1" si="207"/>
        <v>2908507630397057.5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2908507630397057.5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12118781793321.072</v>
      </c>
      <c r="L5458" s="455">
        <f t="shared" ca="1" si="207"/>
        <v>2920626412190378.5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2920626412190378.5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12169276717459.91</v>
      </c>
      <c r="L5459" s="455">
        <f t="shared" ca="1" si="207"/>
        <v>2932795688907838.5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2932795688907838.5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12219982037115.994</v>
      </c>
      <c r="L5460" s="455">
        <f t="shared" ca="1" si="207"/>
        <v>2945015670944954.5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2945015670944954.5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12270898628937.311</v>
      </c>
      <c r="L5461" s="455">
        <f t="shared" ca="1" si="207"/>
        <v>2957286569573892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2957286569573892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12322027373224.551</v>
      </c>
      <c r="L5462" s="455">
        <f t="shared" ca="1" si="207"/>
        <v>2969608596947116.5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2969608596947116.5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12373369153946.318</v>
      </c>
      <c r="L5463" s="455">
        <f t="shared" ca="1" si="207"/>
        <v>2981981966101063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2981981966101063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12424924858754.43</v>
      </c>
      <c r="L5464" s="455">
        <f t="shared" ca="1" si="207"/>
        <v>2994406890959817.5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2994406890959817.5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12476695378999.24</v>
      </c>
      <c r="L5465" s="455">
        <f t="shared" ca="1" si="207"/>
        <v>3006883586338816.5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3006883586338816.5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12528681609745.068</v>
      </c>
      <c r="L5466" s="455">
        <f t="shared" ca="1" si="207"/>
        <v>3019412267948561.5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3019412267948561.5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12580884449785.672</v>
      </c>
      <c r="L5467" s="455">
        <f t="shared" ca="1" si="207"/>
        <v>3031993152398347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3031993152398347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12633304801659.779</v>
      </c>
      <c r="L5468" s="455">
        <f t="shared" ca="1" si="207"/>
        <v>3044626457200007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3044626457200007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12685943571666.695</v>
      </c>
      <c r="L5469" s="455">
        <f t="shared" ca="1" si="207"/>
        <v>3057312400771673.5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3057312400771673.5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12738801669881.973</v>
      </c>
      <c r="L5470" s="455">
        <f t="shared" ca="1" si="207"/>
        <v>3070051202441555.5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3070051202441555.5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12791880010173.148</v>
      </c>
      <c r="L5471" s="455">
        <f t="shared" ca="1" si="207"/>
        <v>3082843082451728.5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3082843082451728.5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12845179510215.535</v>
      </c>
      <c r="L5472" s="455">
        <f t="shared" ca="1" si="207"/>
        <v>3095688261961944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3095688261961944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12898701091508.1</v>
      </c>
      <c r="L5473" s="455">
        <f t="shared" ca="1" si="207"/>
        <v>3108586963053452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3108586963053452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12952445679389.383</v>
      </c>
      <c r="L5474" s="455">
        <f t="shared" ca="1" si="207"/>
        <v>3121539408732841.5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3121539408732841.5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13006414203053.506</v>
      </c>
      <c r="L5475" s="455">
        <f t="shared" ca="1" si="207"/>
        <v>3134545822935895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3134545822935895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13060607595566.229</v>
      </c>
      <c r="L5476" s="455">
        <f t="shared" ca="1" si="207"/>
        <v>3147606430531461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3147606430531461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13115026793881.088</v>
      </c>
      <c r="L5477" s="455">
        <f t="shared" ca="1" si="207"/>
        <v>3160721457325342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3160721457325342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13169672738855.592</v>
      </c>
      <c r="L5478" s="455">
        <f t="shared" ca="1" si="207"/>
        <v>3173891130064197.5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3173891130064197.5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13224546375267.49</v>
      </c>
      <c r="L5479" s="455">
        <f t="shared" ca="1" si="207"/>
        <v>3187115676439465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3187115676439465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13279648651831.104</v>
      </c>
      <c r="L5480" s="455">
        <f t="shared" ca="1" si="207"/>
        <v>3200395325091296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3200395325091296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13334980521213.732</v>
      </c>
      <c r="L5481" s="455">
        <f t="shared" ca="1" si="207"/>
        <v>3213730305612509.5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3213730305612509.5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13390542940052.123</v>
      </c>
      <c r="L5482" s="455">
        <f t="shared" ca="1" si="207"/>
        <v>3227120848552561.5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3227120848552561.5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13446336868969.006</v>
      </c>
      <c r="L5483" s="455">
        <f t="shared" ca="1" si="207"/>
        <v>3240567185421530.5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3240567185421530.5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13502363272589.711</v>
      </c>
      <c r="L5484" s="455">
        <f t="shared" ca="1" si="207"/>
        <v>3254069548694120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3254069548694120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13558623119558.834</v>
      </c>
      <c r="L5485" s="455">
        <f t="shared" ca="1" si="207"/>
        <v>3267628171813679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3267628171813679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13615117382556.996</v>
      </c>
      <c r="L5486" s="455">
        <f t="shared" ca="1" si="207"/>
        <v>3281243289196236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3281243289196236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13671847038317.65</v>
      </c>
      <c r="L5487" s="455">
        <f t="shared" ca="1" si="207"/>
        <v>3294915136234553.5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3294915136234553.5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13728813067643.973</v>
      </c>
      <c r="L5488" s="455">
        <f t="shared" ca="1" si="207"/>
        <v>3308643949302197.5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3308643949302197.5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13786016455425.822</v>
      </c>
      <c r="L5489" s="455">
        <f t="shared" ca="1" si="207"/>
        <v>3322429965757623.5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3322429965757623.5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13843458190656.764</v>
      </c>
      <c r="L5490" s="455">
        <f t="shared" ca="1" si="207"/>
        <v>3336273423948280.5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3336273423948280.5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13901139266451.168</v>
      </c>
      <c r="L5491" s="455">
        <f t="shared" ca="1" si="207"/>
        <v>3350174563214731.5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3350174563214731.5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13959060680061.381</v>
      </c>
      <c r="L5492" s="455">
        <f t="shared" ca="1" si="207"/>
        <v>3364133623894793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3364133623894793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14017223432894.971</v>
      </c>
      <c r="L5493" s="455">
        <f t="shared" ca="1" si="207"/>
        <v>3378150847327688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3378150847327688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14075628530532.033</v>
      </c>
      <c r="L5494" s="455">
        <f t="shared" ca="1" si="207"/>
        <v>3392226475858220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3392226475858220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14134276982742.584</v>
      </c>
      <c r="L5495" s="455">
        <f t="shared" ca="1" si="207"/>
        <v>3406360752840962.5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3406360752840962.5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14193169803504.01</v>
      </c>
      <c r="L5496" s="455">
        <f t="shared" ca="1" si="207"/>
        <v>3420553922644466.5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3420553922644466.5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14252308011018.609</v>
      </c>
      <c r="L5497" s="455">
        <f t="shared" ca="1" si="207"/>
        <v>3434806230655485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3434806230655485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14311692627731.188</v>
      </c>
      <c r="L5498" s="455">
        <f t="shared" ca="1" si="207"/>
        <v>3449117923283216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3449117923283216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14371324680346.732</v>
      </c>
      <c r="L5499" s="455">
        <f t="shared" ca="1" si="207"/>
        <v>3463489247963562.5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3463489247963562.5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14431205199848.178</v>
      </c>
      <c r="L5500" s="455">
        <f t="shared" ca="1" si="207"/>
        <v>3477920453163410.5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3477920453163410.5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14491335221514.211</v>
      </c>
      <c r="L5501" s="455">
        <f t="shared" ca="1" si="207"/>
        <v>3492411788384924.5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3492411788384924.5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14551715784937.186</v>
      </c>
      <c r="L5502" s="455">
        <f t="shared" ca="1" si="207"/>
        <v>3506963504169861.5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3506963504169861.5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14612347934041.09</v>
      </c>
      <c r="L5503" s="455">
        <f t="shared" ca="1" si="207"/>
        <v>3521575852103902.5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3521575852103902.5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14673232717099.594</v>
      </c>
      <c r="L5504" s="455">
        <f t="shared" ca="1" si="207"/>
        <v>3536249084821002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3536249084821002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14734371186754.174</v>
      </c>
      <c r="L5505" s="455">
        <f t="shared" ca="1" si="207"/>
        <v>3550983456007756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3550983456007756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14795764400032.318</v>
      </c>
      <c r="L5506" s="455">
        <f t="shared" ca="1" si="207"/>
        <v>3565779220407788.5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3565779220407788.5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14857413418365.785</v>
      </c>
      <c r="L5507" s="455">
        <f t="shared" ca="1" si="207"/>
        <v>3580636633826154.5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3580636633826154.5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14919319307608.979</v>
      </c>
      <c r="L5508" s="455">
        <f t="shared" ca="1" si="207"/>
        <v>3595555953133763.5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3595555953133763.5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14981483138057.346</v>
      </c>
      <c r="L5509" s="455">
        <f t="shared" ca="1" si="207"/>
        <v>3610537436271821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3610537436271821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15043905984465.92</v>
      </c>
      <c r="L5510" s="455">
        <f t="shared" ca="1" si="207"/>
        <v>3625581342256287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3625581342256287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15106588926067.859</v>
      </c>
      <c r="L5511" s="455">
        <f t="shared" ca="1" si="207"/>
        <v>3640687931182355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3640687931182355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15169533046593.146</v>
      </c>
      <c r="L5512" s="455">
        <f t="shared" ca="1" si="207"/>
        <v>3655857464228948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3655857464228948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15232739434287.283</v>
      </c>
      <c r="L5513" s="455">
        <f t="shared" ca="1" si="207"/>
        <v>3671090203663235.5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3671090203663235.5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15296209181930.148</v>
      </c>
      <c r="L5514" s="455">
        <f t="shared" ca="1" si="207"/>
        <v>3686386412845165.5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3686386412845165.5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15359943386854.857</v>
      </c>
      <c r="L5515" s="455">
        <f t="shared" ca="1" si="207"/>
        <v>3701746356232020.5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3701746356232020.5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15423943150966.752</v>
      </c>
      <c r="L5516" s="455">
        <f t="shared" ca="1" si="207"/>
        <v>3717170299382987.5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3717170299382987.5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15488209580762.447</v>
      </c>
      <c r="L5517" s="455">
        <f t="shared" ca="1" si="207"/>
        <v>3732658508963750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3732658508963750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15552743787348.955</v>
      </c>
      <c r="L5518" s="455">
        <f t="shared" ca="1" si="207"/>
        <v>3748211252751099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3748211252751099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15617546886462.912</v>
      </c>
      <c r="L5519" s="455">
        <f t="shared" ca="1" si="207"/>
        <v>3763828799637562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3763828799637562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15682619998489.842</v>
      </c>
      <c r="L5520" s="455">
        <f t="shared" ca="1" si="207"/>
        <v>3779511419636052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3779511419636052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15747964248483.549</v>
      </c>
      <c r="L5521" s="455">
        <f t="shared" ca="1" si="207"/>
        <v>3795259383884535.5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3795259383884535.5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15813580766185.564</v>
      </c>
      <c r="L5522" s="455">
        <f t="shared" ca="1" si="207"/>
        <v>3811072964650721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3811072964650721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15879470686044.668</v>
      </c>
      <c r="L5523" s="455">
        <f t="shared" ca="1" si="207"/>
        <v>3826952435336765.5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3826952435336765.5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15945635147236.523</v>
      </c>
      <c r="L5524" s="455">
        <f t="shared" ca="1" si="207"/>
        <v>3842898070484002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3842898070484002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16012075293683.342</v>
      </c>
      <c r="L5525" s="455">
        <f t="shared" ca="1" si="207"/>
        <v>3858910145777685.5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3858910145777685.5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16078792274073.689</v>
      </c>
      <c r="L5526" s="455">
        <f t="shared" ca="1" si="207"/>
        <v>3874988938051759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3874988938051759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16145787241882.328</v>
      </c>
      <c r="L5527" s="455">
        <f t="shared" ca="1" si="207"/>
        <v>3891134725293641.5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3891134725293641.5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16213061355390.172</v>
      </c>
      <c r="L5528" s="455">
        <f t="shared" ca="1" si="207"/>
        <v>3907347786649031.5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3907347786649031.5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16280615777704.299</v>
      </c>
      <c r="L5529" s="455">
        <f t="shared" ca="1" si="207"/>
        <v>3923628402426736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3923628402426736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16348451676778.066</v>
      </c>
      <c r="L5530" s="455">
        <f t="shared" ca="1" si="207"/>
        <v>3939976854103514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3939976854103514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16416570225431.309</v>
      </c>
      <c r="L5531" s="455">
        <f t="shared" ca="1" si="207"/>
        <v>3956393424328945.5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3956393424328945.5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16484972601370.607</v>
      </c>
      <c r="L5532" s="455">
        <f t="shared" ca="1" si="207"/>
        <v>3972878396930316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3972878396930316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16553659987209.652</v>
      </c>
      <c r="L5533" s="455">
        <f t="shared" ca="1" si="207"/>
        <v>3989432056917525.5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3989432056917525.5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16622633570489.688</v>
      </c>
      <c r="L5534" s="455">
        <f t="shared" ca="1" si="207"/>
        <v>4006054690488015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4006054690488015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16691894543700.063</v>
      </c>
      <c r="L5535" s="455">
        <f t="shared" ca="1" si="207"/>
        <v>4022746585031715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4022746585031715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16761444104298.813</v>
      </c>
      <c r="L5536" s="455">
        <f t="shared" ca="1" si="207"/>
        <v>4039508029136014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4039508029136014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16831283454733.391</v>
      </c>
      <c r="L5537" s="455">
        <f t="shared" ca="1" si="207"/>
        <v>4056339312590747.5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4056339312590747.5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16901413802461.445</v>
      </c>
      <c r="L5538" s="455">
        <f t="shared" ca="1" si="207"/>
        <v>4073240726393209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4073240726393209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16971836359971.703</v>
      </c>
      <c r="L5539" s="455">
        <f t="shared" ca="1" si="207"/>
        <v>4090212562753180.5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4090212562753180.5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17042552344804.916</v>
      </c>
      <c r="L5540" s="455">
        <f t="shared" ca="1" si="207"/>
        <v>4107255115097985.5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4107255115097985.5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17113562979574.939</v>
      </c>
      <c r="L5541" s="455">
        <f t="shared" ca="1" si="207"/>
        <v>4124368678077560.5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4124368678077560.5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17184869491989.836</v>
      </c>
      <c r="L5542" s="455">
        <f t="shared" ca="1" si="207"/>
        <v>4141553547569550.5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4141553547569550.5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17256473114873.127</v>
      </c>
      <c r="L5543" s="455">
        <f t="shared" ca="1" si="207"/>
        <v>4158810020684423.5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4158810020684423.5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17328375086185.098</v>
      </c>
      <c r="L5544" s="455">
        <f t="shared" ca="1" si="207"/>
        <v>4176138395770608.5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4176138395770608.5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17400576649044.203</v>
      </c>
      <c r="L5545" s="455">
        <f t="shared" ca="1" si="207"/>
        <v>4193538972419652.5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4193538972419652.5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17473079051748.549</v>
      </c>
      <c r="L5546" s="455">
        <f t="shared" ca="1" si="207"/>
        <v>4211012051471401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4211012051471401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17545883547797.506</v>
      </c>
      <c r="L5547" s="455">
        <f t="shared" ca="1" si="207"/>
        <v>4228557935019198.5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4228557935019198.5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17618991395913.328</v>
      </c>
      <c r="L5548" s="455">
        <f t="shared" ca="1" si="207"/>
        <v>4246176926415112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4246176926415112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17692403860062.965</v>
      </c>
      <c r="L5549" s="455">
        <f t="shared" ca="1" si="207"/>
        <v>4263869330275175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4263869330275175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17766122209479.895</v>
      </c>
      <c r="L5550" s="455">
        <f t="shared" ca="1" si="207"/>
        <v>4281635452484655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4281635452484655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17840147718686.063</v>
      </c>
      <c r="L5551" s="455">
        <f t="shared" ca="1" si="207"/>
        <v>4299475600203341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4299475600203341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17914481667513.918</v>
      </c>
      <c r="L5552" s="455">
        <f t="shared" ca="1" si="207"/>
        <v>4317390081870855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4317390081870855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17989125341128.559</v>
      </c>
      <c r="L5553" s="455">
        <f t="shared" ca="1" si="207"/>
        <v>4335379207211983.5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4335379207211983.5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18064080030049.93</v>
      </c>
      <c r="L5554" s="455">
        <f t="shared" ca="1" si="207"/>
        <v>4353443287242033.5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4353443287242033.5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18139347030175.141</v>
      </c>
      <c r="L5555" s="455">
        <f t="shared" ca="1" si="207"/>
        <v>4371582634272208.5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4371582634272208.5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18214927642800.867</v>
      </c>
      <c r="L5556" s="455">
        <f t="shared" ca="1" si="207"/>
        <v>4389797561915009.5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4389797561915009.5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18290823174645.871</v>
      </c>
      <c r="L5557" s="455">
        <f t="shared" ca="1" si="207"/>
        <v>4408088385089655.5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4408088385089655.5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18367034937873.563</v>
      </c>
      <c r="L5558" s="455">
        <f t="shared" ca="1" si="207"/>
        <v>4426455420027529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4426455420027529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18443564250114.707</v>
      </c>
      <c r="L5559" s="455">
        <f t="shared" ca="1" si="207"/>
        <v>4444898984277643.5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4444898984277643.5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18520412434490.18</v>
      </c>
      <c r="L5560" s="455">
        <f t="shared" ca="1" si="207"/>
        <v>4463419396712133.5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4463419396712133.5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18597580819633.891</v>
      </c>
      <c r="L5561" s="455">
        <f t="shared" ca="1" si="207"/>
        <v>4482016977531767.5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4482016977531767.5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18675070739715.699</v>
      </c>
      <c r="L5562" s="455">
        <f t="shared" ca="1" si="207"/>
        <v>4500692048271483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4500692048271483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18752883534464.512</v>
      </c>
      <c r="L5563" s="455">
        <f t="shared" ca="1" si="207"/>
        <v>4519444931805948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4519444931805948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18831020549191.449</v>
      </c>
      <c r="L5564" s="455">
        <f t="shared" ca="1" si="207"/>
        <v>4538275952355139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4538275952355139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18909483134813.078</v>
      </c>
      <c r="L5565" s="455">
        <f t="shared" ca="1" si="207"/>
        <v>4557185435489952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4557185435489952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18988272647874.801</v>
      </c>
      <c r="L5566" s="455">
        <f t="shared" ca="1" si="207"/>
        <v>4576173708137827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4576173708137827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19067390450574.277</v>
      </c>
      <c r="L5567" s="455">
        <f t="shared" ca="1" si="207"/>
        <v>4595241098588401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4595241098588401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19146837910785.004</v>
      </c>
      <c r="L5568" s="455">
        <f t="shared" ca="1" si="207"/>
        <v>4614387936499186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4614387936499186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19226616402079.941</v>
      </c>
      <c r="L5569" s="455">
        <f t="shared" ca="1" si="207"/>
        <v>4633614552901266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4633614552901266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19306727303755.273</v>
      </c>
      <c r="L5570" s="455">
        <f t="shared" ca="1" si="207"/>
        <v>4652921280205021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4652921280205021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19387172000854.254</v>
      </c>
      <c r="L5571" s="455">
        <f t="shared" ca="1" si="207"/>
        <v>4672308452205875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4672308452205875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19467951884191.145</v>
      </c>
      <c r="L5572" s="455">
        <f t="shared" ca="1" si="207"/>
        <v>4691776404090066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4691776404090066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19549068350375.273</v>
      </c>
      <c r="L5573" s="455">
        <f t="shared" ca="1" si="207"/>
        <v>4711325472440441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4711325472440441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19630522801835.172</v>
      </c>
      <c r="L5574" s="455">
        <f t="shared" ca="1" si="207"/>
        <v>4730955995242276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4730955995242276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19712316646842.816</v>
      </c>
      <c r="L5575" s="455">
        <f t="shared" ca="1" si="207"/>
        <v>4750668311889119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4750668311889119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19794451299537.996</v>
      </c>
      <c r="L5576" s="455">
        <f t="shared" ca="1" si="207"/>
        <v>4770462763188657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4770462763188657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19876928179952.738</v>
      </c>
      <c r="L5577" s="455">
        <f t="shared" ca="1" si="207"/>
        <v>4790339691368610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4790339691368610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19959748714035.875</v>
      </c>
      <c r="L5578" s="455">
        <f t="shared" ca="1" si="207"/>
        <v>4810299440082646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4810299440082646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20042914333677.691</v>
      </c>
      <c r="L5579" s="455">
        <f t="shared" ca="1" si="207"/>
        <v>4830342354416324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4830342354416324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20126426476734.684</v>
      </c>
      <c r="L5580" s="455">
        <f t="shared" ca="1" si="207"/>
        <v>4850468780893059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4850468780893059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20210286587054.414</v>
      </c>
      <c r="L5581" s="455">
        <f t="shared" ca="1" si="207"/>
        <v>4870679067480113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4870679067480113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20294496114500.469</v>
      </c>
      <c r="L5582" s="455">
        <f t="shared" ca="1" si="207"/>
        <v>4890973563594613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4890973563594613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20379056514977.555</v>
      </c>
      <c r="L5583" s="455">
        <f t="shared" ca="1" si="207"/>
        <v>4911352620109591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4911352620109591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20463969250456.629</v>
      </c>
      <c r="L5584" s="455">
        <f t="shared" ca="1" si="207"/>
        <v>4931816589360048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4931816589360048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20549235789000.199</v>
      </c>
      <c r="L5585" s="455">
        <f t="shared" ca="1" si="207"/>
        <v>4952365825149048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4952365825149048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20634857604787.699</v>
      </c>
      <c r="L5586" s="455">
        <f t="shared" ca="1" si="207"/>
        <v>4973000682753836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4973000682753836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20720836178140.984</v>
      </c>
      <c r="L5587" s="455">
        <f t="shared" ca="1" si="207"/>
        <v>4993721518931977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4993721518931977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20807172995549.902</v>
      </c>
      <c r="L5588" s="455">
        <f t="shared" ca="1" si="207"/>
        <v>5014528691927527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5014528691927527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20893869549698.027</v>
      </c>
      <c r="L5589" s="455">
        <f t="shared" ca="1" si="207"/>
        <v>5035422561477225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5035422561477225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20980927339488.438</v>
      </c>
      <c r="L5590" s="455">
        <f t="shared" ca="1" si="207"/>
        <v>5056403488816713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5056403488816713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21068347870069.637</v>
      </c>
      <c r="L5591" s="455">
        <f t="shared" ca="1" si="207"/>
        <v>5077471836686783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5077471836686783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21156132652861.594</v>
      </c>
      <c r="L5592" s="455">
        <f t="shared" ca="1" si="207"/>
        <v>5098627969339645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5098627969339645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21244283205581.855</v>
      </c>
      <c r="L5593" s="455">
        <f t="shared" ca="1" si="207"/>
        <v>5119872252545227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5119872252545227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21332801052271.777</v>
      </c>
      <c r="L5594" s="455">
        <f t="shared" ca="1" si="207"/>
        <v>5141205053597499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5141205053597499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21421687723322.914</v>
      </c>
      <c r="L5595" s="455">
        <f t="shared" ca="1" si="207"/>
        <v>5162626741320822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5162626741320822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21510944755503.426</v>
      </c>
      <c r="L5596" s="455">
        <f t="shared" ca="1" si="207"/>
        <v>5184137686076325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5184137686076325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21600573691984.688</v>
      </c>
      <c r="L5597" s="455">
        <f t="shared" ca="1" si="207"/>
        <v>5205738259768310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5205738259768310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21690576082367.957</v>
      </c>
      <c r="L5598" s="455">
        <f t="shared" ca="1" si="207"/>
        <v>5227428835850678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5227428835850678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21780953482711.156</v>
      </c>
      <c r="L5599" s="455">
        <f t="shared" ca="1" si="207"/>
        <v>5249209789333389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5249209789333389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21871707455555.789</v>
      </c>
      <c r="L5600" s="455">
        <f t="shared" ca="1" si="207"/>
        <v>5271081496788945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5271081496788945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21962839569953.938</v>
      </c>
      <c r="L5601" s="455">
        <f t="shared" ca="1" si="207"/>
        <v>5293044336358899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5293044336358899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22054351401495.414</v>
      </c>
      <c r="L5602" s="455">
        <f t="shared" ca="1" si="207"/>
        <v>5315098687760394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5315098687760394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22146244532334.977</v>
      </c>
      <c r="L5603" s="455">
        <f t="shared" ca="1" si="207"/>
        <v>5337244932292729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5337244932292729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22238520551219.703</v>
      </c>
      <c r="L5604" s="455">
        <f t="shared" ca="1" si="207"/>
        <v>5359483452843949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5359483452843949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22331181053516.453</v>
      </c>
      <c r="L5605" s="455">
        <f t="shared" ca="1" si="207"/>
        <v>5381814633897465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5381814633897465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22424227641239.438</v>
      </c>
      <c r="L5606" s="455">
        <f t="shared" ca="1" si="207"/>
        <v>5404238861538704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5404238861538704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22517661923077.934</v>
      </c>
      <c r="L5607" s="455">
        <f t="shared" ca="1" si="207"/>
        <v>5426756523461782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5426756523461782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22611485514424.09</v>
      </c>
      <c r="L5608" s="455">
        <f t="shared" ca="1" si="207"/>
        <v>5449368008976206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5449368008976206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22705700037400.859</v>
      </c>
      <c r="L5609" s="455">
        <f t="shared" ca="1" si="207"/>
        <v>5472073709013607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5472073709013607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22800307120890.027</v>
      </c>
      <c r="L5610" s="455">
        <f t="shared" ca="1" si="207"/>
        <v>5494874016134497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5494874016134497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22895308400560.402</v>
      </c>
      <c r="L5611" s="455">
        <f t="shared" ca="1" si="207"/>
        <v>5517769324535057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5517769324535057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22990705518896.07</v>
      </c>
      <c r="L5612" s="455">
        <f t="shared" ca="1" si="207"/>
        <v>5540760030053953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5540760030053953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23086500125224.805</v>
      </c>
      <c r="L5613" s="455">
        <f t="shared" ca="1" si="207"/>
        <v>5563846530179178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5563846530179178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23182693875746.574</v>
      </c>
      <c r="L5614" s="455">
        <f t="shared" ca="1" si="207"/>
        <v>5587029224054925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5587029224054925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23279288433562.188</v>
      </c>
      <c r="L5615" s="455">
        <f t="shared" ca="1" si="207"/>
        <v>5610308512488487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5610308512488487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23376285468702.027</v>
      </c>
      <c r="L5616" s="455">
        <f t="shared" ca="1" si="207"/>
        <v>5633684797957189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5633684797957189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23473686658154.953</v>
      </c>
      <c r="L5617" s="455">
        <f t="shared" ca="1" si="207"/>
        <v>5657158484615344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5657158484615344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23571493685897.266</v>
      </c>
      <c r="L5618" s="455">
        <f t="shared" ref="L5618:L5872" ca="1" si="212">I5618-J5618+K5618</f>
        <v>5680729978301241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5680729978301241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23669708242921.836</v>
      </c>
      <c r="L5619" s="455">
        <f t="shared" ca="1" si="212"/>
        <v>5704399686544163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5704399686544163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23768332027267.344</v>
      </c>
      <c r="L5620" s="455">
        <f t="shared" ca="1" si="212"/>
        <v>5728168018571430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5728168018571430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23867366744047.625</v>
      </c>
      <c r="L5621" s="455">
        <f t="shared" ca="1" si="212"/>
        <v>5752035385315478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5752035385315478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23966814105481.156</v>
      </c>
      <c r="L5622" s="455">
        <f t="shared" ca="1" si="212"/>
        <v>5776002199420959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5776002199420959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24066675830920.664</v>
      </c>
      <c r="L5623" s="455">
        <f t="shared" ca="1" si="212"/>
        <v>5800068875251880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5800068875251880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24166953646882.832</v>
      </c>
      <c r="L5624" s="455">
        <f t="shared" ca="1" si="212"/>
        <v>5824235828898763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5824235828898763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24267649287078.18</v>
      </c>
      <c r="L5625" s="455">
        <f t="shared" ca="1" si="212"/>
        <v>5848503478185841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5848503478185841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24368764492441.004</v>
      </c>
      <c r="L5626" s="455">
        <f t="shared" ca="1" si="212"/>
        <v>5872872242678282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5872872242678282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24470301011159.508</v>
      </c>
      <c r="L5627" s="455">
        <f t="shared" ca="1" si="212"/>
        <v>5897342543689442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5897342543689442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24572260598706.008</v>
      </c>
      <c r="L5628" s="455">
        <f t="shared" ca="1" si="212"/>
        <v>5921914804288148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5921914804288148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24674645017867.281</v>
      </c>
      <c r="L5629" s="455">
        <f t="shared" ca="1" si="212"/>
        <v>5946589449306015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5946589449306015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24777456038775.063</v>
      </c>
      <c r="L5630" s="455">
        <f t="shared" ca="1" si="212"/>
        <v>5971366905344790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5971366905344790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24880695438936.625</v>
      </c>
      <c r="L5631" s="455">
        <f t="shared" ca="1" si="212"/>
        <v>5996247600783727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5996247600783727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24984365003265.527</v>
      </c>
      <c r="L5632" s="455">
        <f t="shared" ca="1" si="212"/>
        <v>6021231965786993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6021231965786993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25088466524112.469</v>
      </c>
      <c r="L5633" s="455">
        <f t="shared" ca="1" si="212"/>
        <v>6046320432311105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6046320432311105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25193001801296.27</v>
      </c>
      <c r="L5634" s="455">
        <f t="shared" ca="1" si="212"/>
        <v>6071513434112401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6071513434112401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25297972642135.004</v>
      </c>
      <c r="L5635" s="455">
        <f t="shared" ca="1" si="212"/>
        <v>6096811406754536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6096811406754536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25403380861477.234</v>
      </c>
      <c r="L5636" s="455">
        <f t="shared" ca="1" si="212"/>
        <v>6122214787616013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6122214787616013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25509228281733.387</v>
      </c>
      <c r="L5637" s="455">
        <f t="shared" ca="1" si="212"/>
        <v>6147724015897746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6147724015897746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25615516732907.273</v>
      </c>
      <c r="L5638" s="455">
        <f t="shared" ca="1" si="212"/>
        <v>6173339532630653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6173339532630653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25722248052627.719</v>
      </c>
      <c r="L5639" s="455">
        <f t="shared" ca="1" si="212"/>
        <v>6199061780683281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6199061780683281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25829424086180.336</v>
      </c>
      <c r="L5640" s="455">
        <f t="shared" ca="1" si="212"/>
        <v>6224891204769461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6224891204769461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25937046686539.422</v>
      </c>
      <c r="L5641" s="455">
        <f t="shared" ca="1" si="212"/>
        <v>6250828251456000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6250828251456000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26045117714400</v>
      </c>
      <c r="L5642" s="455">
        <f t="shared" ca="1" si="212"/>
        <v>6276873369170400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6276873369170400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26153639038210</v>
      </c>
      <c r="L5643" s="455">
        <f t="shared" ca="1" si="212"/>
        <v>6303027008208610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6303027008208610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26262612534202.543</v>
      </c>
      <c r="L5644" s="455">
        <f t="shared" ca="1" si="212"/>
        <v>6329289620742813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6329289620742813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26372040086428.387</v>
      </c>
      <c r="L5645" s="455">
        <f t="shared" ca="1" si="212"/>
        <v>6355661660829241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6355661660829241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26481923586788.504</v>
      </c>
      <c r="L5646" s="455">
        <f t="shared" ca="1" si="212"/>
        <v>6382143584416030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6382143584416030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26592264935066.793</v>
      </c>
      <c r="L5647" s="455">
        <f t="shared" ca="1" si="212"/>
        <v>6408735849351097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6408735849351097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26703066038962.902</v>
      </c>
      <c r="L5648" s="455">
        <f t="shared" ca="1" si="212"/>
        <v>6435438915390060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6435438915390060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26814328814125.25</v>
      </c>
      <c r="L5649" s="455">
        <f t="shared" ca="1" si="212"/>
        <v>6462253244204185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6462253244204185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26926055184184.105</v>
      </c>
      <c r="L5650" s="455">
        <f t="shared" ca="1" si="212"/>
        <v>6489179299388369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6489179299388369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27038247080784.871</v>
      </c>
      <c r="L5651" s="455">
        <f t="shared" ca="1" si="212"/>
        <v>6516217546469154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6516217546469154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27150906443621.477</v>
      </c>
      <c r="L5652" s="455">
        <f t="shared" ca="1" si="212"/>
        <v>6543368452912775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6543368452912775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27264035220469.895</v>
      </c>
      <c r="L5653" s="455">
        <f t="shared" ca="1" si="212"/>
        <v>6570632488133245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6570632488133245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27377635367221.855</v>
      </c>
      <c r="L5654" s="455">
        <f t="shared" ca="1" si="212"/>
        <v>6598010123500467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6598010123500467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27491708847918.613</v>
      </c>
      <c r="L5655" s="455">
        <f t="shared" ca="1" si="212"/>
        <v>6625501832348386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6625501832348386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27606257634784.941</v>
      </c>
      <c r="L5656" s="455">
        <f t="shared" ca="1" si="212"/>
        <v>6653108089983171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6653108089983171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27721283708263.211</v>
      </c>
      <c r="L5657" s="455">
        <f t="shared" ca="1" si="212"/>
        <v>6680829373691434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6680829373691434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27836789057047.641</v>
      </c>
      <c r="L5658" s="455">
        <f t="shared" ca="1" si="212"/>
        <v>6708666162748482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6708666162748482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27952775678118.676</v>
      </c>
      <c r="L5659" s="455">
        <f t="shared" ca="1" si="212"/>
        <v>6736618938426601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6736618938426601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28069245576777.504</v>
      </c>
      <c r="L5660" s="455">
        <f t="shared" ca="1" si="212"/>
        <v>6764688184003379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6764688184003379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28186200766680.746</v>
      </c>
      <c r="L5661" s="455">
        <f t="shared" ca="1" si="212"/>
        <v>6792874384770060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6792874384770060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28303643269875.25</v>
      </c>
      <c r="L5662" s="455">
        <f t="shared" ca="1" si="212"/>
        <v>6821178028039935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6821178028039935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28421575116833.063</v>
      </c>
      <c r="L5663" s="455">
        <f t="shared" ca="1" si="212"/>
        <v>6849599603156768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6849599603156768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28539998346486.531</v>
      </c>
      <c r="L5664" s="455">
        <f t="shared" ca="1" si="212"/>
        <v>6878139601503255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6878139601503255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28658915006263.563</v>
      </c>
      <c r="L5665" s="455">
        <f t="shared" ca="1" si="212"/>
        <v>6906798516509519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6906798516509519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28778327152122.996</v>
      </c>
      <c r="L5666" s="455">
        <f t="shared" ca="1" si="212"/>
        <v>6935576843661642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6935576843661642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28898236848590.176</v>
      </c>
      <c r="L5667" s="455">
        <f t="shared" ca="1" si="212"/>
        <v>6964475080510232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6964475080510232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29018646168792.633</v>
      </c>
      <c r="L5668" s="455">
        <f t="shared" ca="1" si="212"/>
        <v>6993493726679025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6993493726679025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29139557194495.938</v>
      </c>
      <c r="L5669" s="455">
        <f t="shared" ca="1" si="212"/>
        <v>7022633283873521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7022633283873521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29260972016139.672</v>
      </c>
      <c r="L5670" s="455">
        <f t="shared" ca="1" si="212"/>
        <v>7051894255889661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7051894255889661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29382892732873.586</v>
      </c>
      <c r="L5671" s="455">
        <f t="shared" ca="1" si="212"/>
        <v>7081277148622535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7081277148622535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29505321452593.895</v>
      </c>
      <c r="L5672" s="455">
        <f t="shared" ca="1" si="212"/>
        <v>7110782470075129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7110782470075129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29628260291979.699</v>
      </c>
      <c r="L5673" s="455">
        <f t="shared" ca="1" si="212"/>
        <v>7140410730367109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7140410730367109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29751711376529.621</v>
      </c>
      <c r="L5674" s="455">
        <f t="shared" ca="1" si="212"/>
        <v>7170162441743639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7170162441743639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29875676840598.496</v>
      </c>
      <c r="L5675" s="455">
        <f t="shared" ca="1" si="212"/>
        <v>7200038118584237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7200038118584237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30000158827434.32</v>
      </c>
      <c r="L5676" s="455">
        <f t="shared" ca="1" si="212"/>
        <v>7230038277411671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7230038277411671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30125159489215.297</v>
      </c>
      <c r="L5677" s="455">
        <f t="shared" ca="1" si="212"/>
        <v>7260163436900886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7260163436900886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30250680987087.02</v>
      </c>
      <c r="L5678" s="455">
        <f t="shared" ca="1" si="212"/>
        <v>7290414117887973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7290414117887973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30376725491199.887</v>
      </c>
      <c r="L5679" s="455">
        <f t="shared" ca="1" si="212"/>
        <v>7320790843379173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7320790843379173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30503295180746.555</v>
      </c>
      <c r="L5680" s="455">
        <f t="shared" ca="1" si="212"/>
        <v>7351294138559920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7351294138559920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30630392243999.668</v>
      </c>
      <c r="L5681" s="455">
        <f t="shared" ca="1" si="212"/>
        <v>7381924530803920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7381924530803920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30758018878349.668</v>
      </c>
      <c r="L5682" s="455">
        <f t="shared" ca="1" si="212"/>
        <v>7412682549682270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7412682549682270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30886177290342.797</v>
      </c>
      <c r="L5683" s="455">
        <f t="shared" ca="1" si="212"/>
        <v>7443568726972613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7443568726972613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31014869695719.223</v>
      </c>
      <c r="L5684" s="455">
        <f t="shared" ca="1" si="212"/>
        <v>7474583596668332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7474583596668332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31144098319451.383</v>
      </c>
      <c r="L5685" s="455">
        <f t="shared" ca="1" si="212"/>
        <v>7505727694987783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7505727694987783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31273865395782.43</v>
      </c>
      <c r="L5686" s="455">
        <f t="shared" ca="1" si="212"/>
        <v>7537001560383565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7537001560383565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31404173168264.855</v>
      </c>
      <c r="L5687" s="455">
        <f t="shared" ca="1" si="212"/>
        <v>7568405733551830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7568405733551830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31535023889799.293</v>
      </c>
      <c r="L5688" s="455">
        <f t="shared" ca="1" si="212"/>
        <v>7599940757441629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7599940757441629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31666419822673.453</v>
      </c>
      <c r="L5689" s="455">
        <f t="shared" ca="1" si="212"/>
        <v>7631607177264302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7631607177264302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31798363238601.258</v>
      </c>
      <c r="L5690" s="455">
        <f t="shared" ca="1" si="212"/>
        <v>7663405540502903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7663405540502903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31930856418762.094</v>
      </c>
      <c r="L5691" s="455">
        <f t="shared" ca="1" si="212"/>
        <v>7695336396921665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7695336396921665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32063901653840.27</v>
      </c>
      <c r="L5692" s="455">
        <f t="shared" ca="1" si="212"/>
        <v>7727400298575505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7727400298575505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32197501244064.605</v>
      </c>
      <c r="L5693" s="455">
        <f t="shared" ca="1" si="212"/>
        <v>7759597799819570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7759597799819570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32331657499248.207</v>
      </c>
      <c r="L5694" s="455">
        <f t="shared" ca="1" si="212"/>
        <v>7791929457318818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7791929457318818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32466372738828.41</v>
      </c>
      <c r="L5695" s="455">
        <f t="shared" ca="1" si="212"/>
        <v>7824395830057646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7824395830057646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32601649291906.863</v>
      </c>
      <c r="L5696" s="455">
        <f t="shared" ca="1" si="212"/>
        <v>7856997479349553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7856997479349553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32737489497289.801</v>
      </c>
      <c r="L5697" s="455">
        <f t="shared" ca="1" si="212"/>
        <v>7889734968846843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7889734968846843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32873895703528.512</v>
      </c>
      <c r="L5698" s="455">
        <f t="shared" ca="1" si="212"/>
        <v>7922608864550372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7922608864550372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33010870268959.887</v>
      </c>
      <c r="L5699" s="455">
        <f t="shared" ca="1" si="212"/>
        <v>7955619734819332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7955619734819332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33148415561747.211</v>
      </c>
      <c r="L5700" s="455">
        <f t="shared" ca="1" si="212"/>
        <v>7988768150381079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7988768150381079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33286533959921.156</v>
      </c>
      <c r="L5701" s="455">
        <f t="shared" ca="1" si="212"/>
        <v>8022054684341000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8022054684341000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33425227851420.832</v>
      </c>
      <c r="L5702" s="455">
        <f t="shared" ca="1" si="212"/>
        <v>8055479912192421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8055479912192421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33564499634135.086</v>
      </c>
      <c r="L5703" s="455">
        <f t="shared" ca="1" si="212"/>
        <v>8089044411826556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8089044411826556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33704351715943.984</v>
      </c>
      <c r="L5704" s="455">
        <f t="shared" ca="1" si="212"/>
        <v>8122748763542500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8122748763542500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33844786514760.41</v>
      </c>
      <c r="L5705" s="455">
        <f t="shared" ca="1" si="212"/>
        <v>8156593550057260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8156593550057260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33985806458571.918</v>
      </c>
      <c r="L5706" s="455">
        <f t="shared" ca="1" si="212"/>
        <v>8190579356515832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8190579356515832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34127413985482.633</v>
      </c>
      <c r="L5707" s="455">
        <f t="shared" ca="1" si="212"/>
        <v>8224706770501315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8224706770501315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34269611543755.48</v>
      </c>
      <c r="L5708" s="455">
        <f t="shared" ca="1" si="212"/>
        <v>8258976382045070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8258976382045070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34412401591854.457</v>
      </c>
      <c r="L5709" s="455">
        <f t="shared" ca="1" si="212"/>
        <v>8293388783636924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8293388783636924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34555786598487.18</v>
      </c>
      <c r="L5710" s="455">
        <f t="shared" ca="1" si="212"/>
        <v>8327944570235411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8327944570235411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34699769042647.543</v>
      </c>
      <c r="L5711" s="455">
        <f t="shared" ca="1" si="212"/>
        <v>8362644339278059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8362644339278059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34844351413658.578</v>
      </c>
      <c r="L5712" s="455">
        <f t="shared" ca="1" si="212"/>
        <v>8397488690691718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8397488690691718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34989536211215.488</v>
      </c>
      <c r="L5713" s="455">
        <f t="shared" ca="1" si="212"/>
        <v>8432478226902933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8432478226902933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35135325945428.887</v>
      </c>
      <c r="L5714" s="455">
        <f t="shared" ca="1" si="212"/>
        <v>8467613552848362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8467613552848362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35281723136868.172</v>
      </c>
      <c r="L5715" s="455">
        <f t="shared" ca="1" si="212"/>
        <v>8502895275985230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8502895275985230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35428730316605.125</v>
      </c>
      <c r="L5716" s="455">
        <f t="shared" ca="1" si="212"/>
        <v>8538324006301835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8538324006301835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35576350026257.648</v>
      </c>
      <c r="L5717" s="455">
        <f t="shared" ca="1" si="212"/>
        <v>8573900356328093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8573900356328093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35724584818033.719</v>
      </c>
      <c r="L5718" s="455">
        <f t="shared" ca="1" si="212"/>
        <v>8609624941146127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8609624941146127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35873437254775.531</v>
      </c>
      <c r="L5719" s="455">
        <f t="shared" ca="1" si="212"/>
        <v>8645498378400903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8645498378400903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36022909910003.766</v>
      </c>
      <c r="L5720" s="455">
        <f t="shared" ca="1" si="212"/>
        <v>8681521288310907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8681521288310907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36173005367962.109</v>
      </c>
      <c r="L5721" s="455">
        <f t="shared" ca="1" si="212"/>
        <v>8717694293678869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8717694293678869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36323726223661.953</v>
      </c>
      <c r="L5722" s="455">
        <f t="shared" ca="1" si="212"/>
        <v>8754018019902531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8754018019902531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36475075082927.219</v>
      </c>
      <c r="L5723" s="455">
        <f t="shared" ca="1" si="212"/>
        <v>8790493094985458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8790493094985458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36627054562439.406</v>
      </c>
      <c r="L5724" s="455">
        <f t="shared" ca="1" si="212"/>
        <v>8827120149547897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8827120149547897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36779667289782.906</v>
      </c>
      <c r="L5725" s="455">
        <f t="shared" ca="1" si="212"/>
        <v>8863899816837680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8863899816837680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36932915903490.336</v>
      </c>
      <c r="L5726" s="455">
        <f t="shared" ca="1" si="212"/>
        <v>8900832732741170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8900832732741170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37086803053088.211</v>
      </c>
      <c r="L5727" s="455">
        <f t="shared" ca="1" si="212"/>
        <v>8937919535794258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8937919535794258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37241331399142.734</v>
      </c>
      <c r="L5728" s="455">
        <f t="shared" ca="1" si="212"/>
        <v>8975160867193401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8975160867193401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37396503613305.836</v>
      </c>
      <c r="L5729" s="455">
        <f t="shared" ca="1" si="212"/>
        <v>9012557370806706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9012557370806706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37552322378361.273</v>
      </c>
      <c r="L5730" s="455">
        <f t="shared" ca="1" si="212"/>
        <v>9050109693185068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9050109693185068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37708790388271.117</v>
      </c>
      <c r="L5731" s="455">
        <f t="shared" ca="1" si="212"/>
        <v>9087818483573340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9087818483573340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37865910348222.25</v>
      </c>
      <c r="L5732" s="455">
        <f t="shared" ca="1" si="212"/>
        <v>9125684393921562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9125684393921562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38023684974673.172</v>
      </c>
      <c r="L5733" s="455">
        <f t="shared" ca="1" si="212"/>
        <v>9163708078896236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9163708078896236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38182116995400.984</v>
      </c>
      <c r="L5734" s="455">
        <f t="shared" ca="1" si="212"/>
        <v>9201890195891636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9201890195891636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38341209149548.484</v>
      </c>
      <c r="L5735" s="455">
        <f t="shared" ca="1" si="212"/>
        <v>9240231405041184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9240231405041184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38500964187671.602</v>
      </c>
      <c r="L5736" s="455">
        <f t="shared" ca="1" si="212"/>
        <v>9278732369228856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9278732369228856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38661384871786.898</v>
      </c>
      <c r="L5737" s="455">
        <f t="shared" ca="1" si="212"/>
        <v>9317393754100642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9317393754100642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38822473975419.344</v>
      </c>
      <c r="L5738" s="455">
        <f t="shared" ca="1" si="212"/>
        <v>9356216228076062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9356216228076062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38984234283650.258</v>
      </c>
      <c r="L5739" s="455">
        <f t="shared" ca="1" si="212"/>
        <v>9395200462359712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9395200462359712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39146668593165.469</v>
      </c>
      <c r="L5740" s="455">
        <f t="shared" ca="1" si="212"/>
        <v>9434347130952878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9434347130952878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39309779712303.656</v>
      </c>
      <c r="L5741" s="455">
        <f t="shared" ca="1" si="212"/>
        <v>9473656910665182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9473656910665182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39473570461104.922</v>
      </c>
      <c r="L5742" s="455">
        <f t="shared" ca="1" si="212"/>
        <v>9513130481126286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9513130481126286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39638043671359.523</v>
      </c>
      <c r="L5743" s="455">
        <f t="shared" ca="1" si="212"/>
        <v>9552768524797646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9552768524797646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39803202186656.859</v>
      </c>
      <c r="L5744" s="455">
        <f t="shared" ca="1" si="212"/>
        <v>9592571726984302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9592571726984302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39969048862434.594</v>
      </c>
      <c r="L5745" s="455">
        <f t="shared" ca="1" si="212"/>
        <v>9632540775846736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9632540775846736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40135586566028.063</v>
      </c>
      <c r="L5746" s="455">
        <f t="shared" ca="1" si="212"/>
        <v>9672676362412764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9672676362412764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40302818176719.852</v>
      </c>
      <c r="L5747" s="455">
        <f t="shared" ca="1" si="212"/>
        <v>9712979180589484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9712979180589484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40470746585789.516</v>
      </c>
      <c r="L5748" s="455">
        <f t="shared" ca="1" si="212"/>
        <v>9753449927175274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9753449927175274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40639374696563.641</v>
      </c>
      <c r="L5749" s="455">
        <f t="shared" ca="1" si="212"/>
        <v>9794089301871838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9794089301871838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40808705424465.992</v>
      </c>
      <c r="L5750" s="455">
        <f t="shared" ca="1" si="212"/>
        <v>9834898007296304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9834898007296304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40978741697067.93</v>
      </c>
      <c r="L5751" s="455">
        <f t="shared" ca="1" si="212"/>
        <v>9875876748993372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9875876748993372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41149486454139.047</v>
      </c>
      <c r="L5752" s="455">
        <f t="shared" ca="1" si="212"/>
        <v>9917026235447512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9917026235447512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41320942647697.969</v>
      </c>
      <c r="L5753" s="455">
        <f t="shared" ca="1" si="212"/>
        <v>9958347178095210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9958347178095210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41493113242063.375</v>
      </c>
      <c r="L5754" s="455">
        <f t="shared" ca="1" si="212"/>
        <v>9999840291337274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9999840291337274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41666001213905.305</v>
      </c>
      <c r="L5755" s="455">
        <f t="shared" ca="1" si="212"/>
        <v>1.004150629255118E+16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1.004150629255118E+16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41839609552296.586</v>
      </c>
      <c r="L5756" s="455">
        <f t="shared" ca="1" si="212"/>
        <v>1.0083345902103476E+16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1.0083345902103476E+16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42013941258764.484</v>
      </c>
      <c r="L5757" s="455">
        <f t="shared" ca="1" si="212"/>
        <v>1.012535984336224E+16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1.012535984336224E+16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42188999347342.664</v>
      </c>
      <c r="L5758" s="455">
        <f t="shared" ca="1" si="212"/>
        <v>1.0167548842709582E+16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1.0167548842709582E+16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42364786844623.258</v>
      </c>
      <c r="L5759" s="455">
        <f t="shared" ca="1" si="212"/>
        <v>1.0209913629554206E+16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1.0209913629554206E+16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42541306789809.188</v>
      </c>
      <c r="L5760" s="455">
        <f t="shared" ca="1" si="212"/>
        <v>1.0252454936344016E+16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1.0252454936344016E+16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42718562234766.734</v>
      </c>
      <c r="L5761" s="455">
        <f t="shared" ca="1" si="212"/>
        <v>1.0295173498578782E+16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1.0295173498578782E+16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42896556244078.258</v>
      </c>
      <c r="L5762" s="455">
        <f t="shared" ca="1" si="212"/>
        <v>1.033807005482286E+16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1.033807005482286E+16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43075291895095.25</v>
      </c>
      <c r="L5763" s="455">
        <f t="shared" ca="1" si="212"/>
        <v>1.0381145346717956E+16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1.0381145346717956E+16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43254772277991.484</v>
      </c>
      <c r="L5764" s="455">
        <f t="shared" ca="1" si="212"/>
        <v>1.0424400118995948E+16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1.0424400118995948E+16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43435000495816.453</v>
      </c>
      <c r="L5765" s="455">
        <f t="shared" ca="1" si="212"/>
        <v>1.0467835119491764E+16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1.0467835119491764E+16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43615979664549.016</v>
      </c>
      <c r="L5766" s="455">
        <f t="shared" ca="1" si="212"/>
        <v>1.0511451099156314E+16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1.0511451099156314E+16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43797712913151.305</v>
      </c>
      <c r="L5767" s="455">
        <f t="shared" ca="1" si="212"/>
        <v>1.0555248812069466E+16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1.0555248812069466E+16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43980203383622.773</v>
      </c>
      <c r="L5768" s="455">
        <f t="shared" ca="1" si="212"/>
        <v>1.0599229015453088E+16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1.0599229015453088E+16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44163454231054.531</v>
      </c>
      <c r="L5769" s="455">
        <f t="shared" ca="1" si="212"/>
        <v>1.0643392469684142E+16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1.0643392469684142E+16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44347468623683.922</v>
      </c>
      <c r="L5770" s="455">
        <f t="shared" ca="1" si="212"/>
        <v>1.0687739938307826E+16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1.0687739938307826E+16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44532249742949.273</v>
      </c>
      <c r="L5771" s="455">
        <f t="shared" ca="1" si="212"/>
        <v>1.0732272188050776E+16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1.0732272188050776E+16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44717800783544.898</v>
      </c>
      <c r="L5772" s="455">
        <f t="shared" ca="1" si="212"/>
        <v>1.077698998883432E+16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1.077698998883432E+16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44904124953476.336</v>
      </c>
      <c r="L5773" s="455">
        <f t="shared" ca="1" si="212"/>
        <v>1.0821894113787796E+16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1.0821894113787796E+16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45091225474115.813</v>
      </c>
      <c r="L5774" s="455">
        <f t="shared" ca="1" si="212"/>
        <v>1.0866985339261912E+16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1.0866985339261912E+16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45279105580257.969</v>
      </c>
      <c r="L5775" s="455">
        <f t="shared" ca="1" si="212"/>
        <v>1.091226444484217E+16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1.091226444484217E+16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45467768520175.711</v>
      </c>
      <c r="L5776" s="455">
        <f t="shared" ca="1" si="212"/>
        <v>1.0957732213362346E+16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1.0957732213362346E+16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45657217555676.438</v>
      </c>
      <c r="L5777" s="455">
        <f t="shared" ca="1" si="212"/>
        <v>1.1003389430918022E+16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1.1003389430918022E+16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45847455962158.422</v>
      </c>
      <c r="L5778" s="455">
        <f t="shared" ca="1" si="212"/>
        <v>1.104923688688018E+16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1.104923688688018E+16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46038487028667.414</v>
      </c>
      <c r="L5779" s="455">
        <f t="shared" ca="1" si="212"/>
        <v>1.1095275373908848E+16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1.1095275373908848E+16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46230314057953.531</v>
      </c>
      <c r="L5780" s="455">
        <f t="shared" ca="1" si="212"/>
        <v>1.1141505687966802E+16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1.1141505687966802E+16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46422940366528.344</v>
      </c>
      <c r="L5781" s="455">
        <f t="shared" ca="1" si="212"/>
        <v>1.118792862833333E+16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1.118792862833333E+16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46616369284722.211</v>
      </c>
      <c r="L5782" s="455">
        <f t="shared" ca="1" si="212"/>
        <v>1.1234544997618052E+16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1.1234544997618052E+16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46810604156741.883</v>
      </c>
      <c r="L5783" s="455">
        <f t="shared" ca="1" si="212"/>
        <v>1.1281355601774794E+16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1.1281355601774794E+16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47005648340728.305</v>
      </c>
      <c r="L5784" s="455">
        <f t="shared" ca="1" si="212"/>
        <v>1.1328361250115522E+16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1.1328361250115522E+16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47201505208814.672</v>
      </c>
      <c r="L5785" s="455">
        <f t="shared" ca="1" si="212"/>
        <v>1.1375562755324336E+16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1.1375562755324336E+16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47398178147184.734</v>
      </c>
      <c r="L5786" s="455">
        <f t="shared" ca="1" si="212"/>
        <v>1.142296093347152E+16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1.142296093347152E+16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47595670556131.336</v>
      </c>
      <c r="L5787" s="455">
        <f t="shared" ca="1" si="212"/>
        <v>1.1470556604027652E+16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1.1470556604027652E+16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47793985850115.219</v>
      </c>
      <c r="L5788" s="455">
        <f t="shared" ca="1" si="212"/>
        <v>1.1518350589877768E+16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1.1518350589877768E+16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47993127457824.031</v>
      </c>
      <c r="L5789" s="455">
        <f t="shared" ca="1" si="212"/>
        <v>1.1566343717335592E+16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1.1566343717335592E+16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48193098822231.633</v>
      </c>
      <c r="L5790" s="455">
        <f t="shared" ca="1" si="212"/>
        <v>1.1614536816157824E+16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1.1614536816157824E+16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48393903400657.602</v>
      </c>
      <c r="L5791" s="455">
        <f t="shared" ca="1" si="212"/>
        <v>1.1662930719558482E+16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1.1662930719558482E+16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48595544664827.008</v>
      </c>
      <c r="L5792" s="455">
        <f t="shared" ca="1" si="212"/>
        <v>1.171152626422331E+16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1.171152626422331E+16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48798026100930.461</v>
      </c>
      <c r="L5793" s="455">
        <f t="shared" ca="1" si="212"/>
        <v>1.176032429032424E+16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1.176032429032424E+16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49001351209684.336</v>
      </c>
      <c r="L5794" s="455">
        <f t="shared" ca="1" si="212"/>
        <v>1.1809325641533924E+16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1.1809325641533924E+16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49205523506391.352</v>
      </c>
      <c r="L5795" s="455">
        <f t="shared" ca="1" si="212"/>
        <v>1.1858531165040316E+16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1.1858531165040316E+16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49410546521001.313</v>
      </c>
      <c r="L5796" s="455">
        <f t="shared" ca="1" si="212"/>
        <v>1.1907941711561318E+16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1.1907941711561318E+16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49616423798172.156</v>
      </c>
      <c r="L5797" s="455">
        <f t="shared" ca="1" si="212"/>
        <v>1.195755813535949E+16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1.195755813535949E+16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49823158897331.211</v>
      </c>
      <c r="L5798" s="455">
        <f t="shared" ca="1" si="212"/>
        <v>1.2007381294256822E+16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1.2007381294256822E+16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50030755392736.758</v>
      </c>
      <c r="L5799" s="455">
        <f t="shared" ca="1" si="212"/>
        <v>1.2057412049649558E+16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1.2057412049649558E+16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50239216873539.828</v>
      </c>
      <c r="L5800" s="455">
        <f t="shared" ca="1" si="212"/>
        <v>1.2107651266523098E+16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1.2107651266523098E+16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50448546943846.242</v>
      </c>
      <c r="L5801" s="455">
        <f t="shared" ca="1" si="212"/>
        <v>1.2158099813466944E+16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1.2158099813466944E+16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50658749222778.93</v>
      </c>
      <c r="L5802" s="455">
        <f t="shared" ca="1" si="212"/>
        <v>1.2208758562689722E+16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1.2208758562689722E+16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50869827344540.508</v>
      </c>
      <c r="L5803" s="455">
        <f t="shared" ca="1" si="212"/>
        <v>1.2259628390034262E+16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1.2259628390034262E+16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51081784958476.094</v>
      </c>
      <c r="L5804" s="455">
        <f t="shared" ca="1" si="212"/>
        <v>1.2310710174992738E+16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1.2310710174992738E+16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51294625729136.406</v>
      </c>
      <c r="L5805" s="455">
        <f t="shared" ca="1" si="212"/>
        <v>1.2362004800721874E+16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1.2362004800721874E+16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51508353336341.141</v>
      </c>
      <c r="L5806" s="455">
        <f t="shared" ca="1" si="212"/>
        <v>1.2413513154058216E+16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1.2413513154058216E+16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51722971475242.563</v>
      </c>
      <c r="L5807" s="455">
        <f t="shared" ca="1" si="212"/>
        <v>1.2465236125533458E+16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1.2465236125533458E+16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51938483856389.406</v>
      </c>
      <c r="L5808" s="455">
        <f t="shared" ca="1" si="212"/>
        <v>1.2517174609389848E+16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1.2517174609389848E+16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52154894205791.031</v>
      </c>
      <c r="L5809" s="455">
        <f t="shared" ca="1" si="212"/>
        <v>1.256932950359564E+16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1.256932950359564E+16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52372206264981.836</v>
      </c>
      <c r="L5810" s="455">
        <f t="shared" ca="1" si="212"/>
        <v>1.2621701709860622E+16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1.2621701709860622E+16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52590423791085.922</v>
      </c>
      <c r="L5811" s="455">
        <f t="shared" ca="1" si="212"/>
        <v>1.2674292133651708E+16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1.2674292133651708E+16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52809550556882.117</v>
      </c>
      <c r="L5812" s="455">
        <f t="shared" ca="1" si="212"/>
        <v>1.272710168420859E+16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1.272710168420859E+16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53029590350869.125</v>
      </c>
      <c r="L5813" s="455">
        <f t="shared" ca="1" si="212"/>
        <v>1.278013127455946E+16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1.278013127455946E+16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53250546977331.086</v>
      </c>
      <c r="L5814" s="455">
        <f t="shared" ca="1" si="212"/>
        <v>1.2833381821536792E+16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1.2833381821536792E+16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53472424256403.297</v>
      </c>
      <c r="L5815" s="455">
        <f t="shared" ca="1" si="212"/>
        <v>1.2886854245793196E+16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1.2886854245793196E+16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53695226024138.313</v>
      </c>
      <c r="L5816" s="455">
        <f t="shared" ca="1" si="212"/>
        <v>1.2940549471817334E+16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1.2940549471817334E+16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53918956132572.227</v>
      </c>
      <c r="L5817" s="455">
        <f t="shared" ca="1" si="212"/>
        <v>1.2994468427949906E+16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1.2994468427949906E+16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54143618449791.273</v>
      </c>
      <c r="L5818" s="455">
        <f t="shared" ca="1" si="212"/>
        <v>1.3048612046399698E+16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1.3048612046399698E+16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54369216859998.742</v>
      </c>
      <c r="L5819" s="455">
        <f t="shared" ca="1" si="212"/>
        <v>1.3102981263259696E+16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1.3102981263259696E+16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54595755263582.063</v>
      </c>
      <c r="L5820" s="455">
        <f t="shared" ca="1" si="212"/>
        <v>1.3157577018523278E+16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1.3157577018523278E+16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54823237577180.328</v>
      </c>
      <c r="L5821" s="455">
        <f t="shared" ca="1" si="212"/>
        <v>1.3212400256100458E+16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1.3212400256100458E+16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55051667733751.906</v>
      </c>
      <c r="L5822" s="455">
        <f t="shared" ca="1" si="212"/>
        <v>1.326745192383421E+16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1.326745192383421E+16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55281049682642.539</v>
      </c>
      <c r="L5823" s="455">
        <f t="shared" ca="1" si="212"/>
        <v>1.3322732973516852E+16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1.3322732973516852E+16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55511387389653.547</v>
      </c>
      <c r="L5824" s="455">
        <f t="shared" ca="1" si="212"/>
        <v>1.3378244360906506E+16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1.3378244360906506E+16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55742684837110.438</v>
      </c>
      <c r="L5825" s="455">
        <f t="shared" ca="1" si="212"/>
        <v>1.3433987045743616E+16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1.3433987045743616E+16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55974946023931.734</v>
      </c>
      <c r="L5826" s="455">
        <f t="shared" ca="1" si="212"/>
        <v>1.3489961991767548E+16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1.3489961991767548E+16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56208174965698.117</v>
      </c>
      <c r="L5827" s="455">
        <f t="shared" ca="1" si="212"/>
        <v>1.3546170166733246E+16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1.3546170166733246E+16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56442375694721.859</v>
      </c>
      <c r="L5828" s="455">
        <f t="shared" ca="1" si="212"/>
        <v>1.3602612542427968E+16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1.3602612542427968E+16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56677552260116.531</v>
      </c>
      <c r="L5829" s="455">
        <f t="shared" ca="1" si="212"/>
        <v>1.3659290094688084E+16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1.3659290094688084E+16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56913708727867.016</v>
      </c>
      <c r="L5830" s="455">
        <f t="shared" ca="1" si="212"/>
        <v>1.3716203803415952E+16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1.3716203803415952E+16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57150849180899.797</v>
      </c>
      <c r="L5831" s="455">
        <f t="shared" ca="1" si="212"/>
        <v>1.3773354652596852E+16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1.3773354652596852E+16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57388977719153.547</v>
      </c>
      <c r="L5832" s="455">
        <f t="shared" ca="1" si="212"/>
        <v>1.3830743630316006E+16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1.3830743630316006E+16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57628098459650.023</v>
      </c>
      <c r="L5833" s="455">
        <f t="shared" ca="1" si="212"/>
        <v>1.3888371728775656E+16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1.3888371728775656E+16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57868215536565.234</v>
      </c>
      <c r="L5834" s="455">
        <f t="shared" ca="1" si="212"/>
        <v>1.3946239944312222E+16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1.3946239944312222E+16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58109333101300.922</v>
      </c>
      <c r="L5835" s="455">
        <f t="shared" ca="1" si="212"/>
        <v>1.4004349277413522E+16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1.4004349277413522E+16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58351455322556.344</v>
      </c>
      <c r="L5836" s="455">
        <f t="shared" ca="1" si="212"/>
        <v>1.4062700732736078E+16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1.4062700732736078E+16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58594586386400.32</v>
      </c>
      <c r="L5837" s="455">
        <f t="shared" ca="1" si="212"/>
        <v>1.4121295319122478E+16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1.4121295319122478E+16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58838730496343.656</v>
      </c>
      <c r="L5838" s="455">
        <f t="shared" ca="1" si="212"/>
        <v>1.4180134049618822E+16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1.4180134049618822E+16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59083891873411.758</v>
      </c>
      <c r="L5839" s="455">
        <f t="shared" ca="1" si="212"/>
        <v>1.4239217941492234E+16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1.4239217941492234E+16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59330074756217.648</v>
      </c>
      <c r="L5840" s="455">
        <f t="shared" ca="1" si="212"/>
        <v>1.4298548016248452E+16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1.4298548016248452E+16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59577283401035.227</v>
      </c>
      <c r="L5841" s="455">
        <f t="shared" ca="1" si="212"/>
        <v>1.4358125299649488E+16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1.4358125299649488E+16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59825522081872.875</v>
      </c>
      <c r="L5842" s="455">
        <f t="shared" ca="1" si="212"/>
        <v>1.441795082173136E+16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1.441795082173136E+16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60074795090547.336</v>
      </c>
      <c r="L5843" s="455">
        <f t="shared" ca="1" si="212"/>
        <v>1.4478025616821908E+16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1.4478025616821908E+16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60325106736757.945</v>
      </c>
      <c r="L5844" s="455">
        <f t="shared" ca="1" si="212"/>
        <v>1.4538350723558666E+16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1.4538350723558666E+16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60576461348161.117</v>
      </c>
      <c r="L5845" s="455">
        <f t="shared" ca="1" si="212"/>
        <v>1.4598927184906828E+16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1.4598927184906828E+16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60828863270445.125</v>
      </c>
      <c r="L5846" s="455">
        <f t="shared" ca="1" si="212"/>
        <v>1.4659756048177274E+16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1.4659756048177274E+16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61082316867405.313</v>
      </c>
      <c r="L5847" s="455">
        <f t="shared" ca="1" si="212"/>
        <v>1.472083836504468E+16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1.472083836504468E+16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61336826521019.5</v>
      </c>
      <c r="L5848" s="455">
        <f t="shared" ca="1" si="212"/>
        <v>1.47821751915657E+16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1.47821751915657E+16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61592396631523.75</v>
      </c>
      <c r="L5849" s="455">
        <f t="shared" ca="1" si="212"/>
        <v>1.4843767588197224E+16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1.4843767588197224E+16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61849031617488.43</v>
      </c>
      <c r="L5850" s="455">
        <f t="shared" ca="1" si="212"/>
        <v>1.4905616619814712E+16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1.4905616619814712E+16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62106735915894.625</v>
      </c>
      <c r="L5851" s="455">
        <f t="shared" ca="1" si="212"/>
        <v>1.4967723355730606E+16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1.4967723355730606E+16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62365513982210.852</v>
      </c>
      <c r="L5852" s="455">
        <f t="shared" ca="1" si="212"/>
        <v>1.5030088869712816E+16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1.5030088869712816E+16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62625370290470.063</v>
      </c>
      <c r="L5853" s="455">
        <f t="shared" ca="1" si="212"/>
        <v>1.5092714240003286E+16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1.5092714240003286E+16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62886309333347.023</v>
      </c>
      <c r="L5854" s="455">
        <f t="shared" ca="1" si="212"/>
        <v>1.5155600549336634E+16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1.5155600549336634E+16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63148335622235.977</v>
      </c>
      <c r="L5855" s="455">
        <f t="shared" ca="1" si="212"/>
        <v>1.521874888495887E+16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1.521874888495887E+16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63411453687328.625</v>
      </c>
      <c r="L5856" s="455">
        <f t="shared" ca="1" si="212"/>
        <v>1.5282160338646198E+16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1.5282160338646198E+16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63675668077692.492</v>
      </c>
      <c r="L5857" s="455">
        <f t="shared" ca="1" si="212"/>
        <v>1.534583600672389E+16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1.534583600672389E+16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63940983361349.547</v>
      </c>
      <c r="L5858" s="455">
        <f t="shared" ca="1" si="212"/>
        <v>1.540977699008524E+16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1.540977699008524E+16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64207404125355.172</v>
      </c>
      <c r="L5859" s="455">
        <f t="shared" ca="1" si="212"/>
        <v>1.5473984394210596E+16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1.5473984394210596E+16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64474934975877.492</v>
      </c>
      <c r="L5860" s="455">
        <f t="shared" ca="1" si="212"/>
        <v>1.5538459329186474E+16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1.5538459329186474E+16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64743580538276.977</v>
      </c>
      <c r="L5861" s="455">
        <f t="shared" ca="1" si="212"/>
        <v>1.560320290972475E+16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1.560320290972475E+16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65013345457186.461</v>
      </c>
      <c r="L5862" s="455">
        <f t="shared" ca="1" si="212"/>
        <v>1.5668216255181936E+16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1.5668216255181936E+16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65284234396591.398</v>
      </c>
      <c r="L5863" s="455">
        <f t="shared" ca="1" si="212"/>
        <v>1.5733500489578528E+16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1.5733500489578528E+16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65556252039910.531</v>
      </c>
      <c r="L5864" s="455">
        <f t="shared" ca="1" si="212"/>
        <v>1.5799056741618438E+16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1.5799056741618438E+16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65829403090076.82</v>
      </c>
      <c r="L5865" s="455">
        <f t="shared" ca="1" si="212"/>
        <v>1.5864886144708514E+16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1.5864886144708514E+16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66103692269618.805</v>
      </c>
      <c r="L5866" s="455">
        <f t="shared" ca="1" si="212"/>
        <v>1.5930989836978132E+16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1.5930989836978132E+16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66379124320742.211</v>
      </c>
      <c r="L5867" s="455">
        <f t="shared" ca="1" si="212"/>
        <v>1.5997368961298874E+16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1.5997368961298874E+16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66655704005411.977</v>
      </c>
      <c r="L5868" s="455">
        <f t="shared" ca="1" si="212"/>
        <v>1.6064024665304286E+16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1.6064024665304286E+16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66933436105434.523</v>
      </c>
      <c r="L5869" s="455">
        <f t="shared" ca="1" si="212"/>
        <v>1.613095810140972E+16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1.613095810140972E+16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67212325422540.5</v>
      </c>
      <c r="L5870" s="455">
        <f t="shared" ca="1" si="212"/>
        <v>1.619817042683226E+16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1.619817042683226E+16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67492376778467.75</v>
      </c>
      <c r="L5871" s="455">
        <f t="shared" ca="1" si="212"/>
        <v>1.6265662803610728E+16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1.6265662803610728E+16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67773595015044.695</v>
      </c>
      <c r="L5872" s="455">
        <f t="shared" ca="1" si="212"/>
        <v>1.6333436398625772E+16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1.6333436398625772E+16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68055984994274.047</v>
      </c>
      <c r="L5873" s="455">
        <f t="shared" ref="L5873:L6127" ca="1" si="217">I5873-J5873+K5873</f>
        <v>1.6401492383620046E+16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1.6401492383620046E+16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68339551598416.859</v>
      </c>
      <c r="L5874" s="455">
        <f t="shared" ca="1" si="217"/>
        <v>1.6469831935218462E+16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1.6469831935218462E+16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68624299730076.922</v>
      </c>
      <c r="L5875" s="455">
        <f t="shared" ca="1" si="217"/>
        <v>1.6538456234948538E+16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1.6538456234948538E+16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68910234312285.57</v>
      </c>
      <c r="L5876" s="455">
        <f t="shared" ca="1" si="217"/>
        <v>1.6607366469260824E+16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1.6607366469260824E+16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69197360288586.766</v>
      </c>
      <c r="L5877" s="455">
        <f t="shared" ca="1" si="217"/>
        <v>1.667656382954941E+16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1.667656382954941E+16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69485682623122.539</v>
      </c>
      <c r="L5878" s="455">
        <f t="shared" ca="1" si="217"/>
        <v>1.6746049512172532E+16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1.6746049512172532E+16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69775206300718.883</v>
      </c>
      <c r="L5879" s="455">
        <f t="shared" ca="1" si="217"/>
        <v>1.681582471847325E+16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1.681582471847325E+16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70065936326971.875</v>
      </c>
      <c r="L5880" s="455">
        <f t="shared" ca="1" si="217"/>
        <v>1.6885890654800222E+16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1.6885890654800222E+16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70357877728334.258</v>
      </c>
      <c r="L5881" s="455">
        <f t="shared" ca="1" si="217"/>
        <v>1.6956248532528556E+16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1.6956248532528556E+16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70651035552202.313</v>
      </c>
      <c r="L5882" s="455">
        <f t="shared" ca="1" si="217"/>
        <v>1.7026899568080758E+16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1.7026899568080758E+16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70945414867003.156</v>
      </c>
      <c r="L5883" s="455">
        <f t="shared" ca="1" si="217"/>
        <v>1.7097844982947762E+16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1.7097844982947762E+16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71241020762282.344</v>
      </c>
      <c r="L5884" s="455">
        <f t="shared" ca="1" si="217"/>
        <v>1.7169086003710044E+16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1.7169086003710044E+16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71537858348791.859</v>
      </c>
      <c r="L5885" s="455">
        <f t="shared" ca="1" si="217"/>
        <v>1.7240623862058836E+16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1.7240623862058836E+16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71835932758578.484</v>
      </c>
      <c r="L5886" s="455">
        <f t="shared" ca="1" si="217"/>
        <v>1.7312459794817414E+16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1.7312459794817414E+16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72135249145072.563</v>
      </c>
      <c r="L5887" s="455">
        <f t="shared" ca="1" si="217"/>
        <v>1.7384595043962486E+16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1.7384595043962486E+16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72435812683177.031</v>
      </c>
      <c r="L5888" s="455">
        <f t="shared" ca="1" si="217"/>
        <v>1.7457030856645664E+16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1.7457030856645664E+16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72737628569356.938</v>
      </c>
      <c r="L5889" s="455">
        <f t="shared" ca="1" si="217"/>
        <v>1.752976848521502E+16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1.752976848521502E+16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73040702021729.25</v>
      </c>
      <c r="L5890" s="455">
        <f t="shared" ca="1" si="217"/>
        <v>1.760280918723675E+16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1.760280918723675E+16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73345038280153.125</v>
      </c>
      <c r="L5891" s="455">
        <f t="shared" ca="1" si="217"/>
        <v>1.7676154225516904E+16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1.7676154225516904E+16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73650642606320.438</v>
      </c>
      <c r="L5892" s="455">
        <f t="shared" ca="1" si="217"/>
        <v>1.7749804868123224E+16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1.7749804868123224E+16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73957520283846.75</v>
      </c>
      <c r="L5893" s="455">
        <f t="shared" ca="1" si="217"/>
        <v>1.782376238840707E+16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1.782376238840707E+16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74265676618362.797</v>
      </c>
      <c r="L5894" s="455">
        <f t="shared" ca="1" si="217"/>
        <v>1.7898028065025432E+16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1.7898028065025432E+16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74575116937605.953</v>
      </c>
      <c r="L5895" s="455">
        <f t="shared" ca="1" si="217"/>
        <v>1.7972603181963038E+16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1.7972603181963038E+16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74885846591512.656</v>
      </c>
      <c r="L5896" s="455">
        <f t="shared" ca="1" si="217"/>
        <v>1.8047489028554552E+16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1.8047489028554552E+16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75197870952310.625</v>
      </c>
      <c r="L5897" s="455">
        <f t="shared" ca="1" si="217"/>
        <v>1.8122686899506864E+16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1.8122686899506864E+16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75511195414611.938</v>
      </c>
      <c r="L5898" s="455">
        <f t="shared" ca="1" si="217"/>
        <v>1.8198198094921476E+16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1.8198198094921476E+16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75825825395506.156</v>
      </c>
      <c r="L5899" s="455">
        <f t="shared" ca="1" si="217"/>
        <v>1.8274023920316984E+16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1.8274023920316984E+16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76141766334654.094</v>
      </c>
      <c r="L5900" s="455">
        <f t="shared" ca="1" si="217"/>
        <v>1.835016568665164E+16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1.835016568665164E+16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76459023694381.828</v>
      </c>
      <c r="L5901" s="455">
        <f t="shared" ca="1" si="217"/>
        <v>1.842662471034602E+16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1.842662471034602E+16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76777602959775.078</v>
      </c>
      <c r="L5902" s="455">
        <f t="shared" ca="1" si="217"/>
        <v>1.8503402313305796E+16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1.8503402313305796E+16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77097509638774.156</v>
      </c>
      <c r="L5903" s="455">
        <f t="shared" ca="1" si="217"/>
        <v>1.8580499822944572E+16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1.8580499822944572E+16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77418749262269.047</v>
      </c>
      <c r="L5904" s="455">
        <f t="shared" ca="1" si="217"/>
        <v>1.865791857220684E+16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1.865791857220684E+16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77741327384195.172</v>
      </c>
      <c r="L5905" s="455">
        <f t="shared" ca="1" si="217"/>
        <v>1.8735659899591036E+16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1.8735659899591036E+16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78065249581629.313</v>
      </c>
      <c r="L5906" s="455">
        <f t="shared" ca="1" si="217"/>
        <v>1.8813725149172664E+16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1.8813725149172664E+16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78390521454886.094</v>
      </c>
      <c r="L5907" s="455">
        <f t="shared" ca="1" si="217"/>
        <v>1.8892115670627552E+16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1.8892115670627552E+16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78717148627614.797</v>
      </c>
      <c r="L5908" s="455">
        <f t="shared" ca="1" si="217"/>
        <v>1.8970832819255168E+16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1.8970832819255168E+16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79045136746896.531</v>
      </c>
      <c r="L5909" s="455">
        <f t="shared" ca="1" si="217"/>
        <v>1.9049877956002064E+16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1.9049877956002064E+16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79374491483341.938</v>
      </c>
      <c r="L5910" s="455">
        <f t="shared" ca="1" si="217"/>
        <v>1.9129252447485404E+16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1.9129252447485404E+16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79705218531189.188</v>
      </c>
      <c r="L5911" s="455">
        <f t="shared" ca="1" si="217"/>
        <v>1.9208957666016592E+16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1.9208957666016592E+16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80037323608402.469</v>
      </c>
      <c r="L5912" s="455">
        <f t="shared" ca="1" si="217"/>
        <v>1.9288994989624996E+16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1.9288994989624996E+16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80370812456770.813</v>
      </c>
      <c r="L5913" s="455">
        <f t="shared" ca="1" si="217"/>
        <v>1.9369365802081768E+16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1.9369365802081768E+16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80705690842007.359</v>
      </c>
      <c r="L5914" s="455">
        <f t="shared" ca="1" si="217"/>
        <v>1.9450071492923776E+16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1.9450071492923776E+16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81041964553849.063</v>
      </c>
      <c r="L5915" s="455">
        <f t="shared" ca="1" si="217"/>
        <v>1.9531113457477624E+16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1.9531113457477624E+16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81379639406156.766</v>
      </c>
      <c r="L5916" s="455">
        <f t="shared" ca="1" si="217"/>
        <v>1.961249309688378E+16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1.961249309688378E+16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81718721237015.75</v>
      </c>
      <c r="L5917" s="455">
        <f t="shared" ca="1" si="217"/>
        <v>1.9694211818120796E+16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1.9694211818120796E+16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82059215908836.656</v>
      </c>
      <c r="L5918" s="455">
        <f t="shared" ca="1" si="217"/>
        <v>1.9776271034029632E+16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1.9776271034029632E+16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82401129308456.797</v>
      </c>
      <c r="L5919" s="455">
        <f t="shared" ca="1" si="217"/>
        <v>1.9858672163338088E+16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1.9858672163338088E+16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82744467347242.031</v>
      </c>
      <c r="L5920" s="455">
        <f t="shared" ca="1" si="217"/>
        <v>1.9941416630685332E+16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1.9941416630685332E+16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83089235961188.875</v>
      </c>
      <c r="L5921" s="455">
        <f t="shared" ca="1" si="217"/>
        <v>2.002450586664652E+16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2.002450586664652E+16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83435441111027.172</v>
      </c>
      <c r="L5922" s="455">
        <f t="shared" ca="1" si="217"/>
        <v>2.0107941307757548E+16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2.0107941307757548E+16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83783088782323.109</v>
      </c>
      <c r="L5923" s="455">
        <f t="shared" ca="1" si="217"/>
        <v>2.0191724396539872E+16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2.0191724396539872E+16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84132184985582.797</v>
      </c>
      <c r="L5924" s="455">
        <f t="shared" ca="1" si="217"/>
        <v>2.0275856581525456E+16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2.0275856581525456E+16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84482735756356.063</v>
      </c>
      <c r="L5925" s="455">
        <f t="shared" ca="1" si="217"/>
        <v>2.0360339317281812E+16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2.0360339317281812E+16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84834747155340.875</v>
      </c>
      <c r="L5926" s="455">
        <f t="shared" ca="1" si="217"/>
        <v>2.0445174064437152E+16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2.0445174064437152E+16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85188225268488.125</v>
      </c>
      <c r="L5927" s="455">
        <f t="shared" ca="1" si="217"/>
        <v>2.053036228970564E+16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2.053036228970564E+16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85543176207106.828</v>
      </c>
      <c r="L5928" s="455">
        <f t="shared" ca="1" si="217"/>
        <v>2.0615905465912748E+16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2.0615905465912748E+16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85899606107969.781</v>
      </c>
      <c r="L5929" s="455">
        <f t="shared" ca="1" si="217"/>
        <v>2.0701805072020716E+16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2.0701805072020716E+16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86257521133419.656</v>
      </c>
      <c r="L5930" s="455">
        <f t="shared" ca="1" si="217"/>
        <v>2.0788062593154136E+16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2.0788062593154136E+16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86616927471475.563</v>
      </c>
      <c r="L5931" s="455">
        <f t="shared" ca="1" si="217"/>
        <v>2.0874679520625612E+16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2.0874679520625612E+16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86977831335940.047</v>
      </c>
      <c r="L5932" s="455">
        <f t="shared" ca="1" si="217"/>
        <v>2.0961657351961552E+16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2.0961657351961552E+16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87340238966506.469</v>
      </c>
      <c r="L5933" s="455">
        <f t="shared" ca="1" si="217"/>
        <v>2.104899759092806E+16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2.104899759092806E+16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87704156628866.922</v>
      </c>
      <c r="L5934" s="455">
        <f t="shared" ca="1" si="217"/>
        <v>2.1136701747556928E+16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2.1136701747556928E+16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88069590614820.531</v>
      </c>
      <c r="L5935" s="455">
        <f t="shared" ca="1" si="217"/>
        <v>2.1224771338171748E+16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2.1224771338171748E+16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88436547242382.281</v>
      </c>
      <c r="L5936" s="455">
        <f t="shared" ca="1" si="217"/>
        <v>2.1313207885414132E+16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2.1313207885414132E+16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88805032855892.219</v>
      </c>
      <c r="L5937" s="455">
        <f t="shared" ca="1" si="217"/>
        <v>2.1402012918270024E+16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2.1402012918270024E+16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89175053826125.094</v>
      </c>
      <c r="L5938" s="455">
        <f t="shared" ca="1" si="217"/>
        <v>2.1491187972096148E+16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2.1491187972096148E+16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89546616550400.609</v>
      </c>
      <c r="L5939" s="455">
        <f t="shared" ca="1" si="217"/>
        <v>2.1580734588646548E+16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2.1580734588646548E+16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89919727452693.953</v>
      </c>
      <c r="L5940" s="455">
        <f t="shared" ca="1" si="217"/>
        <v>2.167065431609924E+16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2.167065431609924E+16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90294392983746.828</v>
      </c>
      <c r="L5941" s="455">
        <f t="shared" ca="1" si="217"/>
        <v>2.1760948709082988E+16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2.1760948709082988E+16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90670619621179.109</v>
      </c>
      <c r="L5942" s="455">
        <f t="shared" ca="1" si="217"/>
        <v>2.1851619328704168E+16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2.1851619328704168E+16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91048413869600.703</v>
      </c>
      <c r="L5943" s="455">
        <f t="shared" ca="1" si="217"/>
        <v>2.1942667742573768E+16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2.1942667742573768E+16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91427782260724.031</v>
      </c>
      <c r="L5944" s="455">
        <f t="shared" ca="1" si="217"/>
        <v>2.2034095524834492E+16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2.2034095524834492E+16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91808731353477.047</v>
      </c>
      <c r="L5945" s="455">
        <f t="shared" ca="1" si="217"/>
        <v>2.2125904256187968E+16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2.2125904256187968E+16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92191267734116.531</v>
      </c>
      <c r="L5946" s="455">
        <f t="shared" ca="1" si="217"/>
        <v>2.2218095523922084E+16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2.2218095523922084E+16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92575398016342.016</v>
      </c>
      <c r="L5947" s="455">
        <f t="shared" ca="1" si="217"/>
        <v>2.2310670921938428E+16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2.2310670921938428E+16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92961128841410.109</v>
      </c>
      <c r="L5948" s="455">
        <f t="shared" ca="1" si="217"/>
        <v>2.240363205077984E+16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2.240363205077984E+16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93348466878249.328</v>
      </c>
      <c r="L5949" s="455">
        <f t="shared" ca="1" si="217"/>
        <v>2.2496980517658088E+16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2.2496980517658088E+16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93737418823575.359</v>
      </c>
      <c r="L5950" s="455">
        <f t="shared" ca="1" si="217"/>
        <v>2.2590717936481664E+16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2.2590717936481664E+16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94127991402006.938</v>
      </c>
      <c r="L5951" s="455">
        <f t="shared" ca="1" si="217"/>
        <v>2.2684845927883672E+16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2.2684845927883672E+16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94520191366181.969</v>
      </c>
      <c r="L5952" s="455">
        <f t="shared" ca="1" si="217"/>
        <v>2.2779366119249852E+16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2.2779366119249852E+16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94914025496874.375</v>
      </c>
      <c r="L5953" s="455">
        <f t="shared" ca="1" si="217"/>
        <v>2.2874280144746728E+16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2.2874280144746728E+16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95309500603111.359</v>
      </c>
      <c r="L5954" s="455">
        <f t="shared" ca="1" si="217"/>
        <v>2.296958964534984E+16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2.296958964534984E+16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95706623522291</v>
      </c>
      <c r="L5955" s="455">
        <f t="shared" ca="1" si="217"/>
        <v>2.3065296268872132E+16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2.3065296268872132E+16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96105401120300.547</v>
      </c>
      <c r="L5956" s="455">
        <f t="shared" ca="1" si="217"/>
        <v>2.3161401669992432E+16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2.3161401669992432E+16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96505840291635.125</v>
      </c>
      <c r="L5957" s="455">
        <f t="shared" ca="1" si="217"/>
        <v>2.3257907510284068E+16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2.3257907510284068E+16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96907947959516.953</v>
      </c>
      <c r="L5958" s="455">
        <f t="shared" ca="1" si="217"/>
        <v>2.3354815458243584E+16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2.3354815458243584E+16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97311731076014.938</v>
      </c>
      <c r="L5959" s="455">
        <f t="shared" ca="1" si="217"/>
        <v>2.34521271893196E+16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2.34521271893196E+16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97717196622165</v>
      </c>
      <c r="L5960" s="455">
        <f t="shared" ca="1" si="217"/>
        <v>2.3549844385941764E+16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2.3549844385941764E+16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98124351608090.688</v>
      </c>
      <c r="L5961" s="455">
        <f t="shared" ca="1" si="217"/>
        <v>2.3647968737549856E+16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2.3647968737549856E+16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98533203073124.406</v>
      </c>
      <c r="L5962" s="455">
        <f t="shared" ca="1" si="217"/>
        <v>2.374650194062298E+16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2.374650194062298E+16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98943758085929.078</v>
      </c>
      <c r="L5963" s="455">
        <f t="shared" ca="1" si="217"/>
        <v>2.3845445698708908E+16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2.3845445698708908E+16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99356023744620.453</v>
      </c>
      <c r="L5964" s="455">
        <f t="shared" ca="1" si="217"/>
        <v>2.3944801722453528E+16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2.3944801722453528E+16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99770007176889.703</v>
      </c>
      <c r="L5965" s="455">
        <f t="shared" ca="1" si="217"/>
        <v>2.4044571729630416E+16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2.4044571729630416E+16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100185715540126.73</v>
      </c>
      <c r="L5966" s="455">
        <f t="shared" ca="1" si="217"/>
        <v>2.4144757445170544E+16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2.4144757445170544E+16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100603156021543.94</v>
      </c>
      <c r="L5967" s="455">
        <f t="shared" ca="1" si="217"/>
        <v>2.4245360601192088E+16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2.4245360601192088E+16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101022335838300.36</v>
      </c>
      <c r="L5968" s="455">
        <f t="shared" ca="1" si="217"/>
        <v>2.4346382937030388E+16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2.4346382937030388E+16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101443262237626.61</v>
      </c>
      <c r="L5969" s="455">
        <f t="shared" ca="1" si="217"/>
        <v>2.4447826199268016E+16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2.4447826199268016E+16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101865942496950.06</v>
      </c>
      <c r="L5970" s="455">
        <f t="shared" ca="1" si="217"/>
        <v>2.4549692141764968E+16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2.4549692141764968E+16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102290383924020.7</v>
      </c>
      <c r="L5971" s="455">
        <f t="shared" ca="1" si="217"/>
        <v>2.4651982525688988E+16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2.4651982525688988E+16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102716593857037.45</v>
      </c>
      <c r="L5972" s="455">
        <f t="shared" ca="1" si="217"/>
        <v>2.4754699119546024E+16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2.4754699119546024E+16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103144579664775.09</v>
      </c>
      <c r="L5973" s="455">
        <f t="shared" ca="1" si="217"/>
        <v>2.48578436992108E+16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2.48578436992108E+16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103574348746711.67</v>
      </c>
      <c r="L5974" s="455">
        <f t="shared" ca="1" si="217"/>
        <v>2.4961418047957512E+16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2.4961418047957512E+16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104005908533156.3</v>
      </c>
      <c r="L5975" s="455">
        <f t="shared" ca="1" si="217"/>
        <v>2.5065423956490668E+16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2.5065423956490668E+16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104439266485377.78</v>
      </c>
      <c r="L5976" s="455">
        <f t="shared" ca="1" si="217"/>
        <v>2.5169863222976044E+16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2.5169863222976044E+16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104874430095733.52</v>
      </c>
      <c r="L5977" s="455">
        <f t="shared" ca="1" si="217"/>
        <v>2.5274737653071776E+16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2.5274737653071776E+16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105311406887799.06</v>
      </c>
      <c r="L5978" s="455">
        <f t="shared" ca="1" si="217"/>
        <v>2.5380049059959576E+16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2.5380049059959576E+16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105750204416498.23</v>
      </c>
      <c r="L5979" s="455">
        <f t="shared" ca="1" si="217"/>
        <v>2.5485799264376076E+16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2.5485799264376076E+16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106190830268233.66</v>
      </c>
      <c r="L5980" s="455">
        <f t="shared" ca="1" si="217"/>
        <v>2.5591990094644308E+16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2.5591990094644308E+16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106633292061017.95</v>
      </c>
      <c r="L5981" s="455">
        <f t="shared" ca="1" si="217"/>
        <v>2.5698623386705324E+16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2.5698623386705324E+16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107077597444605.52</v>
      </c>
      <c r="L5982" s="455">
        <f t="shared" ca="1" si="217"/>
        <v>2.5805700984149928E+16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2.5805700984149928E+16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107523754100624.7</v>
      </c>
      <c r="L5983" s="455">
        <f t="shared" ca="1" si="217"/>
        <v>2.5913224738250552E+16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2.5913224738250552E+16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107971769742710.63</v>
      </c>
      <c r="L5984" s="455">
        <f t="shared" ca="1" si="217"/>
        <v>2.6021196507993264E+16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2.6021196507993264E+16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108421652116638.59</v>
      </c>
      <c r="L5985" s="455">
        <f t="shared" ca="1" si="217"/>
        <v>2.6129618160109904E+16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2.6129618160109904E+16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108873409000457.94</v>
      </c>
      <c r="L5986" s="455">
        <f t="shared" ca="1" si="217"/>
        <v>2.623849156911036E+16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2.623849156911036E+16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109327048204626.5</v>
      </c>
      <c r="L5987" s="455">
        <f t="shared" ca="1" si="217"/>
        <v>2.6347818617314988E+16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2.6347818617314988E+16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109782577572145.78</v>
      </c>
      <c r="L5988" s="455">
        <f t="shared" ca="1" si="217"/>
        <v>2.6457601194887132E+16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2.6457601194887132E+16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110240004978696.38</v>
      </c>
      <c r="L5989" s="455">
        <f t="shared" ca="1" si="217"/>
        <v>2.6567841199865828E+16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2.6567841199865828E+16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110699338332774.28</v>
      </c>
      <c r="L5990" s="455">
        <f t="shared" ca="1" si="217"/>
        <v>2.6678540538198604E+16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2.6678540538198604E+16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111160585575827.52</v>
      </c>
      <c r="L5991" s="455">
        <f t="shared" ca="1" si="217"/>
        <v>2.6789701123774432E+16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2.6789701123774432E+16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111623754682393.47</v>
      </c>
      <c r="L5992" s="455">
        <f t="shared" ca="1" si="217"/>
        <v>2.6901324878456824E+16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2.6901324878456824E+16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112088853660236.77</v>
      </c>
      <c r="L5993" s="455">
        <f t="shared" ca="1" si="217"/>
        <v>2.701341373211706E+16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2.701341373211706E+16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112555890550487.75</v>
      </c>
      <c r="L5994" s="455">
        <f t="shared" ca="1" si="217"/>
        <v>2.7125969622667548E+16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2.7125969622667548E+16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113024873427781.45</v>
      </c>
      <c r="L5995" s="455">
        <f t="shared" ca="1" si="217"/>
        <v>2.7238994496095328E+16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2.7238994496095328E+16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113495810400397.2</v>
      </c>
      <c r="L5996" s="455">
        <f t="shared" ca="1" si="217"/>
        <v>2.7352490306495724E+16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2.7352490306495724E+16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113968709610398.84</v>
      </c>
      <c r="L5997" s="455">
        <f t="shared" ca="1" si="217"/>
        <v>2.7466459016106124E+16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2.7466459016106124E+16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114443579233775.52</v>
      </c>
      <c r="L5998" s="455">
        <f t="shared" ca="1" si="217"/>
        <v>2.75809025953399E+16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2.75809025953399E+16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114920427480582.92</v>
      </c>
      <c r="L5999" s="455">
        <f t="shared" ca="1" si="217"/>
        <v>2.7695823022820484E+16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2.7695823022820484E+16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115399262595085.34</v>
      </c>
      <c r="L6000" s="455">
        <f t="shared" ca="1" si="217"/>
        <v>2.7811222285415568E+16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2.7811222285415568E+16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115880092855898.2</v>
      </c>
      <c r="L6001" s="455">
        <f t="shared" ca="1" si="217"/>
        <v>2.7927102378271468E+16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2.7927102378271468E+16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116362926576131.11</v>
      </c>
      <c r="L6002" s="455">
        <f t="shared" ca="1" si="217"/>
        <v>2.80434653048476E+16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2.80434653048476E+16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116847772103531.67</v>
      </c>
      <c r="L6003" s="455">
        <f t="shared" ca="1" si="217"/>
        <v>2.8160313076951132E+16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2.8160313076951132E+16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117334637820629.72</v>
      </c>
      <c r="L6004" s="455">
        <f t="shared" ca="1" si="217"/>
        <v>2.827764771477176E+16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2.827764771477176E+16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117823532144882.34</v>
      </c>
      <c r="L6005" s="455">
        <f t="shared" ca="1" si="217"/>
        <v>2.8395471246916644E+16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2.8395471246916644E+16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118314463528819.33</v>
      </c>
      <c r="L6006" s="455">
        <f t="shared" ca="1" si="217"/>
        <v>2.8513785710445464E+16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2.8513785710445464E+16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118807440460189.44</v>
      </c>
      <c r="L6007" s="455">
        <f t="shared" ca="1" si="217"/>
        <v>2.8632593150905652E+16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2.8632593150905652E+16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119302471462106.86</v>
      </c>
      <c r="L6008" s="455">
        <f t="shared" ca="1" si="217"/>
        <v>2.875189562236776E+16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2.875189562236776E+16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119799565093199</v>
      </c>
      <c r="L6009" s="455">
        <f t="shared" ca="1" si="217"/>
        <v>2.887169518746096E+16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2.887169518746096E+16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120298729947754</v>
      </c>
      <c r="L6010" s="455">
        <f t="shared" ca="1" si="217"/>
        <v>2.8991993917408712E+16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2.8991993917408712E+16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120799974655869.63</v>
      </c>
      <c r="L6011" s="455">
        <f t="shared" ca="1" si="217"/>
        <v>2.911279389206458E+16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2.911279389206458E+16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121303307883602.42</v>
      </c>
      <c r="L6012" s="455">
        <f t="shared" ca="1" si="217"/>
        <v>2.9234097199948184E+16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2.9234097199948184E+16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121808738333117.44</v>
      </c>
      <c r="L6013" s="455">
        <f t="shared" ca="1" si="217"/>
        <v>2.93559059382813E+16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2.93559059382813E+16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122316274742838.77</v>
      </c>
      <c r="L6014" s="455">
        <f t="shared" ca="1" si="217"/>
        <v>2.947822221302414E+16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2.947822221302414E+16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122825925887600.58</v>
      </c>
      <c r="L6015" s="455">
        <f t="shared" ca="1" si="217"/>
        <v>2.960104813891174E+16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2.960104813891174E+16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123337700578798.92</v>
      </c>
      <c r="L6016" s="455">
        <f t="shared" ca="1" si="217"/>
        <v>2.972438583949054E+16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2.972438583949054E+16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123851607664543.92</v>
      </c>
      <c r="L6017" s="455">
        <f t="shared" ca="1" si="217"/>
        <v>2.9848237447155084E+16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2.9848237447155084E+16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124367656029812.83</v>
      </c>
      <c r="L6018" s="455">
        <f t="shared" ca="1" si="217"/>
        <v>2.9972605103184896E+16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2.9972605103184896E+16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124885854596603.75</v>
      </c>
      <c r="L6019" s="455">
        <f t="shared" ca="1" si="217"/>
        <v>3.00974909577815E+16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3.00974909577815E+16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125406212324089.56</v>
      </c>
      <c r="L6020" s="455">
        <f t="shared" ca="1" si="217"/>
        <v>3.0222897170105588E+16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3.0222897170105588E+16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125928738208773.3</v>
      </c>
      <c r="L6021" s="455">
        <f t="shared" ca="1" si="217"/>
        <v>3.034882590831436E+16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3.034882590831436E+16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126453441284643.17</v>
      </c>
      <c r="L6022" s="455">
        <f t="shared" ca="1" si="217"/>
        <v>3.0475279349599004E+16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3.0475279349599004E+16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126980330623329.2</v>
      </c>
      <c r="L6023" s="455">
        <f t="shared" ca="1" si="217"/>
        <v>3.0602259680222332E+16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3.0602259680222332E+16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127509415334259.73</v>
      </c>
      <c r="L6024" s="455">
        <f t="shared" ca="1" si="217"/>
        <v>3.0729769095556592E+16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3.0729769095556592E+16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128040704564819.13</v>
      </c>
      <c r="L6025" s="455">
        <f t="shared" ca="1" si="217"/>
        <v>3.0857809800121412E+16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3.0857809800121412E+16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128574207500505.88</v>
      </c>
      <c r="L6026" s="455">
        <f t="shared" ca="1" si="217"/>
        <v>3.0986384007621916E+16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3.0986384007621916E+16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129109933365091.31</v>
      </c>
      <c r="L6027" s="455">
        <f t="shared" ca="1" si="217"/>
        <v>3.1115493940987008E+16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3.1115493940987008E+16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129647891420779.22</v>
      </c>
      <c r="L6028" s="455">
        <f t="shared" ca="1" si="217"/>
        <v>3.1245141832407788E+16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3.1245141832407788E+16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130188090968365.78</v>
      </c>
      <c r="L6029" s="455">
        <f t="shared" ca="1" si="217"/>
        <v>3.1375329923376152E+16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3.1375329923376152E+16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130730541347400.63</v>
      </c>
      <c r="L6030" s="455">
        <f t="shared" ca="1" si="217"/>
        <v>3.1506060464723552E+16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3.1506060464723552E+16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131275251936348.13</v>
      </c>
      <c r="L6031" s="455">
        <f t="shared" ca="1" si="217"/>
        <v>3.16373357166599E+16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3.16373357166599E+16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131822232152749.58</v>
      </c>
      <c r="L6032" s="455">
        <f t="shared" ca="1" si="217"/>
        <v>3.1769157948812648E+16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3.1769157948812648E+16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132371491453386.03</v>
      </c>
      <c r="L6033" s="455">
        <f t="shared" ca="1" si="217"/>
        <v>3.1901529440266036E+16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3.1901529440266036E+16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132923039334441.8</v>
      </c>
      <c r="L6034" s="455">
        <f t="shared" ca="1" si="217"/>
        <v>3.2034452479600476E+16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3.2034452479600476E+16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133476885331668.67</v>
      </c>
      <c r="L6035" s="455">
        <f t="shared" ca="1" si="217"/>
        <v>3.2167929364932144E+16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3.2167929364932144E+16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134033039020550.58</v>
      </c>
      <c r="L6036" s="455">
        <f t="shared" ca="1" si="217"/>
        <v>3.2301962403952696E+16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3.2301962403952696E+16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134591510016469.55</v>
      </c>
      <c r="L6037" s="455">
        <f t="shared" ca="1" si="217"/>
        <v>3.2436553913969164E+16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3.2436553913969164E+16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135152307974871.5</v>
      </c>
      <c r="L6038" s="455">
        <f t="shared" ca="1" si="217"/>
        <v>3.2571706221944036E+16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3.2571706221944036E+16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135715442591433.48</v>
      </c>
      <c r="L6039" s="455">
        <f t="shared" ca="1" si="217"/>
        <v>3.2707421664535468E+16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3.2707421664535468E+16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136280923602231.11</v>
      </c>
      <c r="L6040" s="455">
        <f t="shared" ca="1" si="217"/>
        <v>3.28437025881377E+16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3.28437025881377E+16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136848760783907.08</v>
      </c>
      <c r="L6041" s="455">
        <f t="shared" ca="1" si="217"/>
        <v>3.2980551348921608E+16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3.2980551348921608E+16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137418963953840.03</v>
      </c>
      <c r="L6042" s="455">
        <f t="shared" ca="1" si="217"/>
        <v>3.3117970312875448E+16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3.3117970312875448E+16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137991542970314.36</v>
      </c>
      <c r="L6043" s="455">
        <f t="shared" ca="1" si="217"/>
        <v>3.3255961855845764E+16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3.3255961855845764E+16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138566507732690.69</v>
      </c>
      <c r="L6044" s="455">
        <f t="shared" ca="1" si="217"/>
        <v>3.3394528363578456E+16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3.3394528363578456E+16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139143868181576.89</v>
      </c>
      <c r="L6045" s="455">
        <f t="shared" ca="1" si="217"/>
        <v>3.3533672231760032E+16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3.3533672231760032E+16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139723634299000.13</v>
      </c>
      <c r="L6046" s="455">
        <f t="shared" ca="1" si="217"/>
        <v>3.3673395866059032E+16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3.3673395866059032E+16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140305816108579.3</v>
      </c>
      <c r="L6047" s="455">
        <f t="shared" ca="1" si="217"/>
        <v>3.3813701682167612E+16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3.3813701682167612E+16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140890423675698.38</v>
      </c>
      <c r="L6048" s="455">
        <f t="shared" ca="1" si="217"/>
        <v>3.3954592105843312E+16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3.3954592105843312E+16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141477467107680.47</v>
      </c>
      <c r="L6049" s="455">
        <f t="shared" ca="1" si="217"/>
        <v>3.4096069572950992E+16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3.4096069572950992E+16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142066956553962.47</v>
      </c>
      <c r="L6050" s="455">
        <f t="shared" ca="1" si="217"/>
        <v>3.4238136529504956E+16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3.4238136529504956E+16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142658902206270.66</v>
      </c>
      <c r="L6051" s="455">
        <f t="shared" ca="1" si="217"/>
        <v>3.4380795431711228E+16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3.4380795431711228E+16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143253314298796.81</v>
      </c>
      <c r="L6052" s="455">
        <f t="shared" ca="1" si="217"/>
        <v>3.4524048746010024E+16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3.4524048746010024E+16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143850203108375.13</v>
      </c>
      <c r="L6053" s="455">
        <f t="shared" ca="1" si="217"/>
        <v>3.46678989491184E+16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3.46678989491184E+16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144449578954660</v>
      </c>
      <c r="L6054" s="455">
        <f t="shared" ca="1" si="217"/>
        <v>3.481234852807306E+16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3.481234852807306E+16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145051452200304.41</v>
      </c>
      <c r="L6055" s="455">
        <f t="shared" ca="1" si="217"/>
        <v>3.4957399980273364E+16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3.4957399980273364E+16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145655833251139</v>
      </c>
      <c r="L6056" s="455">
        <f t="shared" ca="1" si="217"/>
        <v>3.5103055813524504E+16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3.5103055813524504E+16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146262732556352.09</v>
      </c>
      <c r="L6057" s="455">
        <f t="shared" ca="1" si="217"/>
        <v>3.5249318546080856E+16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3.5249318546080856E+16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146872160608670.22</v>
      </c>
      <c r="L6058" s="455">
        <f t="shared" ca="1" si="217"/>
        <v>3.5396190706689528E+16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3.5396190706689528E+16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147484127944539.69</v>
      </c>
      <c r="L6059" s="455">
        <f t="shared" ca="1" si="217"/>
        <v>3.5543674834634068E+16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3.5543674834634068E+16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148098645144308.63</v>
      </c>
      <c r="L6060" s="455">
        <f t="shared" ca="1" si="217"/>
        <v>3.5691773479778376E+16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3.5691773479778376E+16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148715722832409.91</v>
      </c>
      <c r="L6061" s="455">
        <f t="shared" ca="1" si="217"/>
        <v>3.5840489202610784E+16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3.5840489202610784E+16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149335371677544.94</v>
      </c>
      <c r="L6062" s="455">
        <f t="shared" ca="1" si="217"/>
        <v>3.5989824574288328E+16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3.5989824574288328E+16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149957602392868.03</v>
      </c>
      <c r="L6063" s="455">
        <f t="shared" ca="1" si="217"/>
        <v>3.61397821766812E+16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3.61397821766812E+16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150582425736171.66</v>
      </c>
      <c r="L6064" s="455">
        <f t="shared" ca="1" si="217"/>
        <v>3.6290364602417368E+16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3.6290364602417368E+16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151209852510072.38</v>
      </c>
      <c r="L6065" s="455">
        <f t="shared" ca="1" si="217"/>
        <v>3.644157445492744E+16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3.644157445492744E+16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151839893562197.66</v>
      </c>
      <c r="L6066" s="455">
        <f t="shared" ca="1" si="217"/>
        <v>3.659341434848964E+16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3.659341434848964E+16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152472559785373.5</v>
      </c>
      <c r="L6067" s="455">
        <f t="shared" ca="1" si="217"/>
        <v>3.6745886908275016E+16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3.6745886908275016E+16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153107862117812.56</v>
      </c>
      <c r="L6068" s="455">
        <f t="shared" ca="1" si="217"/>
        <v>3.6898994770392832E+16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3.6898994770392832E+16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153745811543303.47</v>
      </c>
      <c r="L6069" s="455">
        <f t="shared" ca="1" si="217"/>
        <v>3.7052740581936136E+16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3.7052740581936136E+16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154386419091400.56</v>
      </c>
      <c r="L6070" s="455">
        <f t="shared" ca="1" si="217"/>
        <v>3.7207127001027536E+16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3.7207127001027536E+16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155029695837614.72</v>
      </c>
      <c r="L6071" s="455">
        <f t="shared" ca="1" si="217"/>
        <v>3.7362156696865152E+16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3.7362156696865152E+16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155675652903604.81</v>
      </c>
      <c r="L6072" s="455">
        <f t="shared" ca="1" si="217"/>
        <v>3.751783234976876E+16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3.751783234976876E+16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156324301457369.84</v>
      </c>
      <c r="L6073" s="455">
        <f t="shared" ca="1" si="217"/>
        <v>3.7674156651226128E+16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3.7674156651226128E+16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156975652713442.19</v>
      </c>
      <c r="L6074" s="455">
        <f t="shared" ca="1" si="217"/>
        <v>3.7831132303939568E+16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3.7831132303939568E+16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157629717933081.53</v>
      </c>
      <c r="L6075" s="455">
        <f t="shared" ca="1" si="217"/>
        <v>3.7988762021872648E+16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3.7988762021872648E+16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158286508424469.38</v>
      </c>
      <c r="L6076" s="455">
        <f t="shared" ca="1" si="217"/>
        <v>3.814704853029712E+16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3.814704853029712E+16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158946035542904.66</v>
      </c>
      <c r="L6077" s="455">
        <f t="shared" ca="1" si="217"/>
        <v>3.8305994565840024E+16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3.8305994565840024E+16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159608310691000.09</v>
      </c>
      <c r="L6078" s="455">
        <f t="shared" ca="1" si="217"/>
        <v>3.8465602876531024E+16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3.8465602876531024E+16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160273345318879.25</v>
      </c>
      <c r="L6079" s="455">
        <f t="shared" ca="1" si="217"/>
        <v>3.8625876221849904E+16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3.8625876221849904E+16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160941150924374.59</v>
      </c>
      <c r="L6080" s="455">
        <f t="shared" ca="1" si="217"/>
        <v>3.878681737277428E+16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3.878681737277428E+16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161611739053226.16</v>
      </c>
      <c r="L6081" s="455">
        <f t="shared" ca="1" si="217"/>
        <v>3.8948429111827504E+16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3.8948429111827504E+16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162285121299281.25</v>
      </c>
      <c r="L6082" s="455">
        <f t="shared" ca="1" si="217"/>
        <v>3.9110714233126784E+16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3.9110714233126784E+16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162961309304694.94</v>
      </c>
      <c r="L6083" s="455">
        <f t="shared" ca="1" si="217"/>
        <v>3.927367554243148E+16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3.927367554243148E+16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163640314760131.16</v>
      </c>
      <c r="L6084" s="455">
        <f t="shared" ca="1" si="217"/>
        <v>3.9437315857191608E+16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3.9437315857191608E+16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164322149404965.03</v>
      </c>
      <c r="L6085" s="455">
        <f t="shared" ca="1" si="217"/>
        <v>3.9601638006596576E+16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3.9601638006596576E+16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165006825027485.72</v>
      </c>
      <c r="L6086" s="455">
        <f t="shared" ca="1" si="217"/>
        <v>3.9766644831624064E+16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3.9766644831624064E+16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165694353465100.25</v>
      </c>
      <c r="L6087" s="455">
        <f t="shared" ca="1" si="217"/>
        <v>3.9932339185089168E+16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3.9932339185089168E+16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166384746604538.19</v>
      </c>
      <c r="L6088" s="455">
        <f t="shared" ca="1" si="217"/>
        <v>4.0098723931693704E+16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4.0098723931693704E+16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167078016382057.09</v>
      </c>
      <c r="L6089" s="455">
        <f t="shared" ca="1" si="217"/>
        <v>4.026580194807576E+16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4.026580194807576E+16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167774174783649</v>
      </c>
      <c r="L6090" s="455">
        <f t="shared" ca="1" si="217"/>
        <v>4.0433576122859408E+16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4.0433576122859408E+16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168473233845247.53</v>
      </c>
      <c r="L6091" s="455">
        <f t="shared" ca="1" si="217"/>
        <v>4.0602049356704656E+16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4.0602049356704656E+16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169175205652936.06</v>
      </c>
      <c r="L6092" s="455">
        <f t="shared" ca="1" si="217"/>
        <v>4.0771224562357592E+16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4.0771224562357592E+16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169880102343156.63</v>
      </c>
      <c r="L6093" s="455">
        <f t="shared" ca="1" si="217"/>
        <v>4.0941104664700752E+16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4.0941104664700752E+16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170587936102919.81</v>
      </c>
      <c r="L6094" s="455">
        <f t="shared" ca="1" si="217"/>
        <v>4.1111692600803672E+16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4.1111692600803672E+16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171298719170015.31</v>
      </c>
      <c r="L6095" s="455">
        <f t="shared" ca="1" si="217"/>
        <v>4.1282991319973688E+16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4.1282991319973688E+16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172012463833223.69</v>
      </c>
      <c r="L6096" s="455">
        <f t="shared" ca="1" si="217"/>
        <v>4.1455003783806912E+16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4.1455003783806912E+16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172729182432528.81</v>
      </c>
      <c r="L6097" s="455">
        <f t="shared" ca="1" si="217"/>
        <v>4.162773296623944E+16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4.162773296623944E+16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173448887359331</v>
      </c>
      <c r="L6098" s="455">
        <f t="shared" ca="1" si="217"/>
        <v>4.1801181853598768E+16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4.1801181853598768E+16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174171591056661.53</v>
      </c>
      <c r="L6099" s="455">
        <f t="shared" ca="1" si="217"/>
        <v>4.1975353444655432E+16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4.1975353444655432E+16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174897306019397.63</v>
      </c>
      <c r="L6100" s="455">
        <f t="shared" ca="1" si="217"/>
        <v>4.2150250750674832E+16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4.2150250750674832E+16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175626044794478.47</v>
      </c>
      <c r="L6101" s="455">
        <f t="shared" ca="1" si="217"/>
        <v>4.2325876795469312E+16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4.2325876795469312E+16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176357819981122.13</v>
      </c>
      <c r="L6102" s="455">
        <f t="shared" ca="1" si="217"/>
        <v>4.2502234615450432E+16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4.2502234615450432E+16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177092644231043.47</v>
      </c>
      <c r="L6103" s="455">
        <f t="shared" ca="1" si="217"/>
        <v>4.2679327259681472E+16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4.2679327259681472E+16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177830530248672.81</v>
      </c>
      <c r="L6104" s="455">
        <f t="shared" ca="1" si="217"/>
        <v>4.2857157789930144E+16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4.2857157789930144E+16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178571490791375.59</v>
      </c>
      <c r="L6105" s="455">
        <f t="shared" ca="1" si="217"/>
        <v>4.303572928072152E+16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4.303572928072152E+16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179315538669673</v>
      </c>
      <c r="L6106" s="455">
        <f t="shared" ca="1" si="217"/>
        <v>4.3215044819391192E+16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4.3215044819391192E+16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180062686747463.31</v>
      </c>
      <c r="L6107" s="455">
        <f t="shared" ca="1" si="217"/>
        <v>4.3395107506138656E+16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4.3395107506138656E+16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180812947942244.41</v>
      </c>
      <c r="L6108" s="455">
        <f t="shared" ca="1" si="217"/>
        <v>4.3575920454080904E+16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4.3575920454080904E+16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181566335225337.09</v>
      </c>
      <c r="L6109" s="455">
        <f t="shared" ca="1" si="217"/>
        <v>4.375748678930624E+16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4.375748678930624E+16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182322861622109.34</v>
      </c>
      <c r="L6110" s="455">
        <f t="shared" ca="1" si="217"/>
        <v>4.3939809650928352E+16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4.3939809650928352E+16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183082540212201.47</v>
      </c>
      <c r="L6111" s="455">
        <f t="shared" ca="1" si="217"/>
        <v>4.4122892191140552E+16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4.4122892191140552E+16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183845384129752.31</v>
      </c>
      <c r="L6112" s="455">
        <f t="shared" ca="1" si="217"/>
        <v>4.4306737575270304E+16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4.4306737575270304E+16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184611406563626.25</v>
      </c>
      <c r="L6113" s="455">
        <f t="shared" ca="1" si="217"/>
        <v>4.4491348981833928E+16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4.4491348981833928E+16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185380620757641.38</v>
      </c>
      <c r="L6114" s="455">
        <f t="shared" ca="1" si="217"/>
        <v>4.4676729602591568E+16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4.4676729602591568E+16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186153040010798.19</v>
      </c>
      <c r="L6115" s="455">
        <f t="shared" ca="1" si="217"/>
        <v>4.4862882642602368E+16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4.4862882642602368E+16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186928677677509.88</v>
      </c>
      <c r="L6116" s="455">
        <f t="shared" ca="1" si="217"/>
        <v>4.504981132027988E+16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4.504981132027988E+16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187707547167832.84</v>
      </c>
      <c r="L6117" s="455">
        <f t="shared" ca="1" si="217"/>
        <v>4.5237518867447712E+16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4.5237518867447712E+16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188489661947698.81</v>
      </c>
      <c r="L6118" s="455">
        <f t="shared" ca="1" si="217"/>
        <v>4.5426008529395408E+16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4.5426008529395408E+16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189275035539147.53</v>
      </c>
      <c r="L6119" s="455">
        <f t="shared" ca="1" si="217"/>
        <v>4.5615283564934552E+16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4.5615283564934552E+16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190063681520560.63</v>
      </c>
      <c r="L6120" s="455">
        <f t="shared" ca="1" si="217"/>
        <v>4.5805347246455112E+16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4.5805347246455112E+16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190855613526896.31</v>
      </c>
      <c r="L6121" s="455">
        <f t="shared" ca="1" si="217"/>
        <v>4.5996202859982008E+16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4.5996202859982008E+16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191650845249925.03</v>
      </c>
      <c r="L6122" s="455">
        <f t="shared" ca="1" si="217"/>
        <v>4.6187853705231936E+16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4.6187853705231936E+16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192449390438466.41</v>
      </c>
      <c r="L6123" s="455">
        <f t="shared" ca="1" si="217"/>
        <v>4.63803030956704E+16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4.63803030956704E+16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193251262898626.66</v>
      </c>
      <c r="L6124" s="455">
        <f t="shared" ca="1" si="217"/>
        <v>4.6573554358569024E+16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4.6573554358569024E+16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194056476494037.59</v>
      </c>
      <c r="L6125" s="455">
        <f t="shared" ca="1" si="217"/>
        <v>4.6767610835063064E+16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4.6767610835063064E+16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194865045146096.09</v>
      </c>
      <c r="L6126" s="455">
        <f t="shared" ca="1" si="217"/>
        <v>4.696247588020916E+16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4.696247588020916E+16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195676982834204.84</v>
      </c>
      <c r="L6127" s="455">
        <f t="shared" ca="1" si="217"/>
        <v>4.7158152863043368E+16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4.7158152863043368E+16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196492303596014.03</v>
      </c>
      <c r="L6128" s="455">
        <f t="shared" ref="L6128:L6250" ca="1" si="222">I6128-J6128+K6128</f>
        <v>4.7354645166639384E+16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4.7354645166639384E+16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197311021527664.09</v>
      </c>
      <c r="L6129" s="455">
        <f t="shared" ca="1" si="222"/>
        <v>4.7551956188167048E+16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4.7551956188167048E+16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198133150784029.38</v>
      </c>
      <c r="L6130" s="455">
        <f t="shared" ca="1" si="222"/>
        <v>4.775008933895108E+16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4.775008933895108E+16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198958705578962.84</v>
      </c>
      <c r="L6131" s="455">
        <f t="shared" ca="1" si="222"/>
        <v>4.794904804453004E+16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4.794904804453004E+16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199787700185541.84</v>
      </c>
      <c r="L6132" s="455">
        <f t="shared" ca="1" si="222"/>
        <v>4.8148835744715584E+16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4.8148835744715584E+16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200620148936314.94</v>
      </c>
      <c r="L6133" s="455">
        <f t="shared" ca="1" si="222"/>
        <v>4.8349455893651896E+16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4.8349455893651896E+16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201456066223549.56</v>
      </c>
      <c r="L6134" s="455">
        <f t="shared" ca="1" si="222"/>
        <v>4.8550911959875448E+16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4.8550911959875448E+16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202295466499481.03</v>
      </c>
      <c r="L6135" s="455">
        <f t="shared" ca="1" si="222"/>
        <v>4.8753207426374928E+16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4.8753207426374928E+16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203138364276562.19</v>
      </c>
      <c r="L6136" s="455">
        <f t="shared" ca="1" si="222"/>
        <v>4.8956345790651488E+16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4.8956345790651488E+16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203984774127714.53</v>
      </c>
      <c r="L6137" s="455">
        <f t="shared" ca="1" si="222"/>
        <v>4.91603305647792E+16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4.91603305647792E+16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204834710686580</v>
      </c>
      <c r="L6138" s="455">
        <f t="shared" ca="1" si="222"/>
        <v>4.9365165275465776E+16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4.9365165275465776E+16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205688188647774.06</v>
      </c>
      <c r="L6139" s="455">
        <f t="shared" ca="1" si="222"/>
        <v>4.9570853464113552E+16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4.9570853464113552E+16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206545222767139.81</v>
      </c>
      <c r="L6140" s="455">
        <f t="shared" ca="1" si="222"/>
        <v>4.9777398686880688E+16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4.9777398686880688E+16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207405827862002.88</v>
      </c>
      <c r="L6141" s="455">
        <f t="shared" ca="1" si="222"/>
        <v>4.9984804514742688E+16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4.9984804514742688E+16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208270018811427.88</v>
      </c>
      <c r="L6142" s="455">
        <f t="shared" ca="1" si="222"/>
        <v>5.0193074533554112E+16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5.0193074533554112E+16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209137810556475.47</v>
      </c>
      <c r="L6143" s="455">
        <f t="shared" ca="1" si="222"/>
        <v>5.0402212344110584E+16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5.0402212344110584E+16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210009218100460.75</v>
      </c>
      <c r="L6144" s="455">
        <f t="shared" ca="1" si="222"/>
        <v>5.0612221562211048E+16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5.0612221562211048E+16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210884256509212.69</v>
      </c>
      <c r="L6145" s="455">
        <f t="shared" ca="1" si="222"/>
        <v>5.0823105818720264E+16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5.0823105818720264E+16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211762940911334.44</v>
      </c>
      <c r="L6146" s="455">
        <f t="shared" ca="1" si="222"/>
        <v>5.10348687596316E+16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5.10348687596316E+16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212645286498465</v>
      </c>
      <c r="L6147" s="455">
        <f t="shared" ca="1" si="222"/>
        <v>5.1247514046130064E+16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5.1247514046130064E+16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213531308525541.94</v>
      </c>
      <c r="L6148" s="455">
        <f t="shared" ca="1" si="222"/>
        <v>5.1461045354655608E+16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5.1461045354655608E+16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214421022311065.03</v>
      </c>
      <c r="L6149" s="455">
        <f t="shared" ca="1" si="222"/>
        <v>5.1675466376966672E+16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5.1675466376966672E+16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215314443237361.13</v>
      </c>
      <c r="L6150" s="455">
        <f t="shared" ca="1" si="222"/>
        <v>5.1890780820204032E+16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5.1890780820204032E+16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216211586750850.13</v>
      </c>
      <c r="L6151" s="455">
        <f t="shared" ca="1" si="222"/>
        <v>5.210699240695488E+16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5.210699240695488E+16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217112468362312</v>
      </c>
      <c r="L6152" s="455">
        <f t="shared" ca="1" si="222"/>
        <v>5.2324104875317192E+16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5.2324104875317192E+16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218017103647154.97</v>
      </c>
      <c r="L6153" s="455">
        <f t="shared" ca="1" si="222"/>
        <v>5.2542121978964344E+16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5.2542121978964344E+16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218925508245684.75</v>
      </c>
      <c r="L6154" s="455">
        <f t="shared" ca="1" si="222"/>
        <v>5.2761047487210032E+16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5.2761047487210032E+16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219837697863375.13</v>
      </c>
      <c r="L6155" s="455">
        <f t="shared" ca="1" si="222"/>
        <v>5.2980885185073408E+16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5.2980885185073408E+16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220753688271139.19</v>
      </c>
      <c r="L6156" s="455">
        <f t="shared" ca="1" si="222"/>
        <v>5.3201638873344544E+16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5.3201638873344544E+16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221673495305602.25</v>
      </c>
      <c r="L6157" s="455">
        <f t="shared" ca="1" si="222"/>
        <v>5.3423312368650144E+16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5.3423312368650144E+16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222597134869375.59</v>
      </c>
      <c r="L6158" s="455">
        <f t="shared" ca="1" si="222"/>
        <v>5.364590950351952E+16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5.364590950351952E+16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223524622931331.34</v>
      </c>
      <c r="L6159" s="455">
        <f t="shared" ca="1" si="222"/>
        <v>5.3869434126450848E+16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5.3869434126450848E+16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224455975526878.53</v>
      </c>
      <c r="L6160" s="455">
        <f t="shared" ca="1" si="222"/>
        <v>5.4093890101977728E+16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5.4093890101977728E+16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225391208758240.53</v>
      </c>
      <c r="L6161" s="455">
        <f t="shared" ca="1" si="222"/>
        <v>5.4319281310735968E+16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5.4319281310735968E+16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226330338794733.19</v>
      </c>
      <c r="L6162" s="455">
        <f t="shared" ca="1" si="222"/>
        <v>5.4545611649530704E+16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5.4545611649530704E+16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227273381873044.59</v>
      </c>
      <c r="L6163" s="455">
        <f t="shared" ca="1" si="222"/>
        <v>5.4772885031403752E+16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5.4772885031403752E+16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228220354297515.63</v>
      </c>
      <c r="L6164" s="455">
        <f t="shared" ca="1" si="222"/>
        <v>5.5001105385701264E+16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5.5001105385701264E+16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229171272440421.94</v>
      </c>
      <c r="L6165" s="455">
        <f t="shared" ca="1" si="222"/>
        <v>5.5230276658141688E+16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5.5230276658141688E+16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230126152742257.03</v>
      </c>
      <c r="L6166" s="455">
        <f t="shared" ca="1" si="222"/>
        <v>5.5460402810883944E+16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5.5460402810883944E+16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231085011712016.44</v>
      </c>
      <c r="L6167" s="455">
        <f t="shared" ca="1" si="222"/>
        <v>5.569148782259596E+16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5.569148782259596E+16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232047865927483.16</v>
      </c>
      <c r="L6168" s="455">
        <f t="shared" ca="1" si="222"/>
        <v>5.592353568852344E+16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5.592353568852344E+16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233014732035514.34</v>
      </c>
      <c r="L6169" s="455">
        <f t="shared" ca="1" si="222"/>
        <v>5.6156550420558952E+16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5.6156550420558952E+16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233985626752329</v>
      </c>
      <c r="L6170" s="455">
        <f t="shared" ca="1" si="222"/>
        <v>5.639053604731128E+16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5.639053604731128E+16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234960566863796.97</v>
      </c>
      <c r="L6171" s="455">
        <f t="shared" ca="1" si="222"/>
        <v>5.662549661417508E+16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5.662549661417508E+16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235939569225729.5</v>
      </c>
      <c r="L6172" s="455">
        <f t="shared" ca="1" si="222"/>
        <v>5.6861436183400808E+16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5.6861436183400808E+16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236922650764170.03</v>
      </c>
      <c r="L6173" s="455">
        <f t="shared" ca="1" si="222"/>
        <v>5.7098358834164976E+16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5.7098358834164976E+16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237909828475687.41</v>
      </c>
      <c r="L6174" s="455">
        <f t="shared" ca="1" si="222"/>
        <v>5.7336268662640664E+16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5.7336268662640664E+16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238901119427669.44</v>
      </c>
      <c r="L6175" s="455">
        <f t="shared" ca="1" si="222"/>
        <v>5.7575169782068336E+16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5.7575169782068336E+16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239896540758618.06</v>
      </c>
      <c r="L6176" s="455">
        <f t="shared" ca="1" si="222"/>
        <v>5.7815066322826952E+16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5.7815066322826952E+16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240896109678445.63</v>
      </c>
      <c r="L6177" s="455">
        <f t="shared" ca="1" si="222"/>
        <v>5.80559624325054E+16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5.80559624325054E+16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241899843468772.5</v>
      </c>
      <c r="L6178" s="455">
        <f t="shared" ca="1" si="222"/>
        <v>5.8297862275974176E+16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5.8297862275974176E+16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242907759483225.72</v>
      </c>
      <c r="L6179" s="455">
        <f t="shared" ca="1" si="222"/>
        <v>5.85407700354574E+16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5.85407700354574E+16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243919875147739.16</v>
      </c>
      <c r="L6180" s="455">
        <f t="shared" ca="1" si="222"/>
        <v>5.8784689910605136E+16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5.8784689910605136E+16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244936207960854.75</v>
      </c>
      <c r="L6181" s="455">
        <f t="shared" ca="1" si="222"/>
        <v>5.9029626118565992E+16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5.9029626118565992E+16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245956775494024.97</v>
      </c>
      <c r="L6182" s="455">
        <f t="shared" ca="1" si="222"/>
        <v>5.9275582894060016E+16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5.9275582894060016E+16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246981595391916.69</v>
      </c>
      <c r="L6183" s="455">
        <f t="shared" ca="1" si="222"/>
        <v>5.9522564489451936E+16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5.9522564489451936E+16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248010685372716.41</v>
      </c>
      <c r="L6184" s="455">
        <f t="shared" ca="1" si="222"/>
        <v>5.9770575174824656E+16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5.9770575174824656E+16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249044063228436.06</v>
      </c>
      <c r="L6185" s="455">
        <f t="shared" ca="1" si="222"/>
        <v>6.0019619238053096E+16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6.0019619238053096E+16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250081746825221.22</v>
      </c>
      <c r="L6186" s="455">
        <f t="shared" ca="1" si="222"/>
        <v>6.026970098487832E+16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6.026970098487832E+16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251123754103659.66</v>
      </c>
      <c r="L6187" s="455">
        <f t="shared" ca="1" si="222"/>
        <v>6.0520824738981976E+16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6.0520824738981976E+16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252170103079091.56</v>
      </c>
      <c r="L6188" s="455">
        <f t="shared" ca="1" si="222"/>
        <v>6.0772994842061064E+16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6.0772994842061064E+16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253220811841921.06</v>
      </c>
      <c r="L6189" s="455">
        <f t="shared" ca="1" si="222"/>
        <v>6.1026215653902984E+16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6.1026215653902984E+16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254275898557929.09</v>
      </c>
      <c r="L6190" s="455">
        <f t="shared" ca="1" si="222"/>
        <v>6.1280491552460912E+16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6.1280491552460912E+16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255335381468587.16</v>
      </c>
      <c r="L6191" s="455">
        <f t="shared" ca="1" si="222"/>
        <v>6.1535826933929496E+16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6.1535826933929496E+16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256399278891372.91</v>
      </c>
      <c r="L6192" s="455">
        <f t="shared" ca="1" si="222"/>
        <v>6.1792226212820872E+16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6.1792226212820872E+16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257467609220086.94</v>
      </c>
      <c r="L6193" s="455">
        <f t="shared" ca="1" si="222"/>
        <v>6.204969382204096E+16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6.204969382204096E+16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258540390925170.66</v>
      </c>
      <c r="L6194" s="455">
        <f t="shared" ca="1" si="222"/>
        <v>6.2308234212966128E+16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6.2308234212966128E+16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259617642554025.53</v>
      </c>
      <c r="L6195" s="455">
        <f t="shared" ca="1" si="222"/>
        <v>6.2567851855520152E+16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6.2567851855520152E+16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260699382731333.97</v>
      </c>
      <c r="L6196" s="455">
        <f t="shared" ca="1" si="222"/>
        <v>6.2828551238251488E+16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6.2828551238251488E+16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261785630159381.19</v>
      </c>
      <c r="L6197" s="455">
        <f t="shared" ca="1" si="222"/>
        <v>6.3090336868410872E+16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6.3090336868410872E+16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262876403618378.63</v>
      </c>
      <c r="L6198" s="455">
        <f t="shared" ca="1" si="222"/>
        <v>6.3353213272029248E+16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6.3353213272029248E+16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263971721966788.56</v>
      </c>
      <c r="L6199" s="455">
        <f t="shared" ca="1" si="222"/>
        <v>6.361718499399604E+16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6.361718499399604E+16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265071604141650.16</v>
      </c>
      <c r="L6200" s="455">
        <f t="shared" ca="1" si="222"/>
        <v>6.3882256598137688E+16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6.3882256598137688E+16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266176069158907.03</v>
      </c>
      <c r="L6201" s="455">
        <f t="shared" ca="1" si="222"/>
        <v>6.4148432667296592E+16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6.4148432667296592E+16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267285136113735.78</v>
      </c>
      <c r="L6202" s="455">
        <f t="shared" ca="1" si="222"/>
        <v>6.4415717803410328E+16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6.4415717803410328E+16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268398824180876.38</v>
      </c>
      <c r="L6203" s="455">
        <f t="shared" ca="1" si="222"/>
        <v>6.4684116627591208E+16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6.4684116627591208E+16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269517152614963.38</v>
      </c>
      <c r="L6204" s="455">
        <f t="shared" ca="1" si="222"/>
        <v>6.4953633780206168E+16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6.4953633780206168E+16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270640140750859.03</v>
      </c>
      <c r="L6205" s="455">
        <f t="shared" ca="1" si="222"/>
        <v>6.5224273920957024E+16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6.5224273920957024E+16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271767808003987.59</v>
      </c>
      <c r="L6206" s="455">
        <f t="shared" ca="1" si="222"/>
        <v>6.5496041728961008E+16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6.5496041728961008E+16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272900173870670.88</v>
      </c>
      <c r="L6207" s="455">
        <f t="shared" ca="1" si="222"/>
        <v>6.576894190283168E+16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6.576894190283168E+16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274037257928465.34</v>
      </c>
      <c r="L6208" s="455">
        <f t="shared" ca="1" si="222"/>
        <v>6.6042979160760144E+16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6.6042979160760144E+16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275179079836500.63</v>
      </c>
      <c r="L6209" s="455">
        <f t="shared" ca="1" si="222"/>
        <v>6.6318158240596648E+16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6.6318158240596648E+16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276325659335819.38</v>
      </c>
      <c r="L6210" s="455">
        <f t="shared" ca="1" si="222"/>
        <v>6.6594483899932464E+16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6.6594483899932464E+16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277477016249718.59</v>
      </c>
      <c r="L6211" s="455">
        <f t="shared" ca="1" si="222"/>
        <v>6.6871960916182184E+16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6.6871960916182184E+16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278633170484092.44</v>
      </c>
      <c r="L6212" s="455">
        <f t="shared" ca="1" si="222"/>
        <v>6.715059408666628E+16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6.715059408666628E+16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279794142027776.19</v>
      </c>
      <c r="L6213" s="455">
        <f t="shared" ca="1" si="222"/>
        <v>6.7430388228694056E+16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6.7430388228694056E+16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280959950952891.91</v>
      </c>
      <c r="L6214" s="455">
        <f t="shared" ca="1" si="222"/>
        <v>6.7711348179646944E+16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6.7711348179646944E+16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282130617415195.63</v>
      </c>
      <c r="L6215" s="455">
        <f t="shared" ca="1" si="222"/>
        <v>6.7993478797062136E+16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6.7993478797062136E+16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283306161654425.56</v>
      </c>
      <c r="L6216" s="455">
        <f t="shared" ca="1" si="222"/>
        <v>6.827678495871656E+16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6.827678495871656E+16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284486603994652.31</v>
      </c>
      <c r="L6217" s="455">
        <f t="shared" ca="1" si="222"/>
        <v>6.8561271562711216E+16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6.8561271562711216E+16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285671964844630</v>
      </c>
      <c r="L6218" s="455">
        <f t="shared" ca="1" si="222"/>
        <v>6.8846943527555848E+16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6.8846943527555848E+16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286862264698149.38</v>
      </c>
      <c r="L6219" s="455">
        <f t="shared" ca="1" si="222"/>
        <v>6.9133805792254E+16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6.9133805792254E+16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288057524134391.69</v>
      </c>
      <c r="L6220" s="455">
        <f t="shared" ca="1" si="222"/>
        <v>6.9421863316388392E+16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6.9421863316388392E+16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289257763818284.94</v>
      </c>
      <c r="L6221" s="455">
        <f t="shared" ca="1" si="222"/>
        <v>6.971112108020668E+16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6.971112108020668E+16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290463004500861.19</v>
      </c>
      <c r="L6222" s="455">
        <f t="shared" ca="1" si="222"/>
        <v>7.0001584084707544E+16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7.0001584084707544E+16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291673267019614.75</v>
      </c>
      <c r="L6223" s="455">
        <f t="shared" ca="1" si="222"/>
        <v>7.029325735172716E+16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7.029325735172716E+16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292888572298863.19</v>
      </c>
      <c r="L6224" s="455">
        <f t="shared" ca="1" si="222"/>
        <v>7.0586145924026024E+16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7.0586145924026024E+16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294108941350108.44</v>
      </c>
      <c r="L6225" s="455">
        <f t="shared" ca="1" si="222"/>
        <v>7.0880254865376136E+16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7.0880254865376136E+16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295334395272400.5</v>
      </c>
      <c r="L6226" s="455">
        <f t="shared" ca="1" si="222"/>
        <v>7.1175589260648536E+16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7.1175589260648536E+16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296564955252702.25</v>
      </c>
      <c r="L6227" s="455">
        <f t="shared" ca="1" si="222"/>
        <v>7.147215421590124E+16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7.147215421590124E+16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297800642566255.19</v>
      </c>
      <c r="L6228" s="455">
        <f t="shared" ca="1" si="222"/>
        <v>7.1769954858467496E+16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7.1769954858467496E+16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299041478576947.88</v>
      </c>
      <c r="L6229" s="455">
        <f t="shared" ca="1" si="222"/>
        <v>7.2068996337044448E+16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7.2068996337044448E+16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300287484737685.19</v>
      </c>
      <c r="L6230" s="455">
        <f t="shared" ca="1" si="222"/>
        <v>7.2369283821782128E+16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7.2369283821782128E+16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301538682590758.88</v>
      </c>
      <c r="L6231" s="455">
        <f t="shared" ca="1" si="222"/>
        <v>7.267082250437288E+16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7.267082250437288E+16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302795093768220.31</v>
      </c>
      <c r="L6232" s="455">
        <f t="shared" ca="1" si="222"/>
        <v>7.2973617598141104E+16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7.2973617598141104E+16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304056739992254.63</v>
      </c>
      <c r="L6233" s="455">
        <f t="shared" ca="1" si="222"/>
        <v>7.327767433813336E+16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7.327767433813336E+16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305323643075555.69</v>
      </c>
      <c r="L6234" s="455">
        <f t="shared" ca="1" si="222"/>
        <v>7.3582997981208912E+16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7.3582997981208912E+16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306595824921703.81</v>
      </c>
      <c r="L6235" s="455">
        <f t="shared" ca="1" si="222"/>
        <v>7.3889593806130608E+16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7.3889593806130608E+16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307873307525544.19</v>
      </c>
      <c r="L6236" s="455">
        <f t="shared" ca="1" si="222"/>
        <v>7.419746711365616E+16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7.419746711365616E+16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309156112973567.31</v>
      </c>
      <c r="L6237" s="455">
        <f t="shared" ca="1" si="222"/>
        <v>7.4506623226629728E+16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7.4506623226629728E+16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310444263444290.5</v>
      </c>
      <c r="L6238" s="455">
        <f t="shared" ca="1" si="222"/>
        <v>7.4817067490074016E+16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7.4817067490074016E+16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311737781208641.75</v>
      </c>
      <c r="L6239" s="455">
        <f t="shared" ca="1" si="222"/>
        <v>7.5128805271282656E+16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7.5128805271282656E+16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313036688630344.38</v>
      </c>
      <c r="L6240" s="455">
        <f t="shared" ca="1" si="222"/>
        <v>7.5441841959913008E+16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7.5441841959913008E+16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314341008166304.19</v>
      </c>
      <c r="L6241" s="455">
        <f t="shared" ca="1" si="222"/>
        <v>7.5756182968079312E+16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7.5756182968079312E+16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315650762366997.13</v>
      </c>
      <c r="L6242" s="455">
        <f t="shared" ca="1" si="222"/>
        <v>7.6071833730446304E+16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7.6071833730446304E+16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316965973876859.63</v>
      </c>
      <c r="L6243" s="455">
        <f t="shared" ca="1" si="222"/>
        <v>7.6388799704323168E+16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7.6388799704323168E+16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318286665434679.88</v>
      </c>
      <c r="L6244" s="455">
        <f t="shared" ca="1" si="222"/>
        <v>7.670708636975784E+16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7.670708636975784E+16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319612859873991</v>
      </c>
      <c r="L6245" s="455">
        <f t="shared" ca="1" si="222"/>
        <v>7.7026699229631824E+16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7.7026699229631824E+16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320944580123465.94</v>
      </c>
      <c r="L6246" s="455">
        <f t="shared" ca="1" si="222"/>
        <v>7.7347643809755296E+16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7.7347643809755296E+16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322281849207313.75</v>
      </c>
      <c r="L6247" s="455">
        <f t="shared" ca="1" si="222"/>
        <v>7.7669925658962608E+16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7.7669925658962608E+16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323624690245677.5</v>
      </c>
      <c r="L6248" s="455">
        <f t="shared" ca="1" si="222"/>
        <v>7.7993550349208288E+16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7.7993550349208288E+16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324973126455034.5</v>
      </c>
      <c r="L6249" s="455">
        <f t="shared" ca="1" si="222"/>
        <v>7.8318523475663328E+16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7.8318523475663328E+16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326327181148597.19</v>
      </c>
      <c r="L6250" s="455">
        <f t="shared" ca="1" si="222"/>
        <v>7.864485065681192E+16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Retirement'!I8+'Combined Retirement'!K8</f>
        <v>3289815.0858193059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675</v>
      </c>
      <c r="B2" s="471">
        <v>0.05</v>
      </c>
      <c r="C2" s="457" t="s">
        <v>684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75" t="s">
        <v>609</v>
      </c>
    </row>
    <row r="8" spans="1:14" ht="11.25" customHeight="1" x14ac:dyDescent="0.3">
      <c r="A8" s="470">
        <v>1</v>
      </c>
      <c r="B8" s="458">
        <f ca="1">B1</f>
        <v>3289815.0858193059</v>
      </c>
      <c r="C8" s="458">
        <f t="shared" ref="C8:C71" si="0">SUMIF(G:G,A8,J:J)</f>
        <v>0</v>
      </c>
      <c r="D8" s="458">
        <f ca="1">SUMIF(G:G,1,K:K)</f>
        <v>168313.18347047264</v>
      </c>
      <c r="E8" s="458">
        <f t="shared" ref="E8:E71" ca="1" si="1">B8-C8+D8</f>
        <v>3458128.2692897785</v>
      </c>
      <c r="F8" s="442"/>
      <c r="G8" s="470">
        <v>1</v>
      </c>
      <c r="H8" s="470">
        <v>1</v>
      </c>
      <c r="I8" s="455">
        <f ca="1">B1</f>
        <v>3289815.0858193059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13707.56285758044</v>
      </c>
      <c r="L8" s="455">
        <f t="shared" ref="L8:L262" ca="1" si="3">I8-J8+K8</f>
        <v>3303522.6486768862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3458128.2692897785</v>
      </c>
      <c r="C9" s="458">
        <f t="shared" si="0"/>
        <v>0</v>
      </c>
      <c r="D9" s="458">
        <f ca="1">SUMIF(G:G,2,K:K)</f>
        <v>176924.40537533836</v>
      </c>
      <c r="E9" s="458">
        <f t="shared" ca="1" si="1"/>
        <v>3635052.6746651167</v>
      </c>
      <c r="F9" s="442"/>
      <c r="G9" s="470">
        <v>1</v>
      </c>
      <c r="H9" s="470">
        <v>2</v>
      </c>
      <c r="I9" s="455">
        <f t="shared" ref="I9:I263" ca="1" si="5">L8</f>
        <v>3303522.6486768862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13764.677702820358</v>
      </c>
      <c r="L9" s="455">
        <f t="shared" ca="1" si="3"/>
        <v>3317287.3263797066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3635052.6746651167</v>
      </c>
      <c r="C10" s="458">
        <f t="shared" si="0"/>
        <v>0</v>
      </c>
      <c r="D10" s="458">
        <f ca="1">SUMIF(G:G,3,K:K)</f>
        <v>185976.19373593779</v>
      </c>
      <c r="E10" s="458">
        <f t="shared" ca="1" si="1"/>
        <v>3821028.8684010543</v>
      </c>
      <c r="F10" s="442"/>
      <c r="G10" s="470">
        <v>1</v>
      </c>
      <c r="H10" s="470">
        <v>3</v>
      </c>
      <c r="I10" s="455">
        <f t="shared" ca="1" si="5"/>
        <v>3317287.3263797066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13822.030526582113</v>
      </c>
      <c r="L10" s="455">
        <f t="shared" ca="1" si="3"/>
        <v>3331109.3569062888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3821028.8684010543</v>
      </c>
      <c r="C11" s="458">
        <f t="shared" si="0"/>
        <v>0</v>
      </c>
      <c r="D11" s="458">
        <f ca="1">SUMIF(G:G,4,K:K)</f>
        <v>195491.08876828931</v>
      </c>
      <c r="E11" s="458">
        <f t="shared" ca="1" si="1"/>
        <v>4016519.9571693437</v>
      </c>
      <c r="F11" s="442"/>
      <c r="G11" s="470">
        <v>1</v>
      </c>
      <c r="H11" s="470">
        <v>4</v>
      </c>
      <c r="I11" s="455">
        <f t="shared" ca="1" si="5"/>
        <v>3331109.3569062888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13879.622320442868</v>
      </c>
      <c r="L11" s="455">
        <f t="shared" ca="1" si="3"/>
        <v>3344988.9792267317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4016519.9571693437</v>
      </c>
      <c r="C12" s="458">
        <f t="shared" si="0"/>
        <v>0</v>
      </c>
      <c r="D12" s="458">
        <f ca="1">SUMIF(G:G,5,K:K)</f>
        <v>205492.78388864137</v>
      </c>
      <c r="E12" s="458">
        <f t="shared" ca="1" si="1"/>
        <v>4222012.7410579855</v>
      </c>
      <c r="F12" s="442"/>
      <c r="G12" s="470">
        <v>1</v>
      </c>
      <c r="H12" s="470">
        <v>5</v>
      </c>
      <c r="I12" s="455">
        <f t="shared" ca="1" si="5"/>
        <v>3344988.9792267317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13937.454080111384</v>
      </c>
      <c r="L12" s="455">
        <f t="shared" ca="1" si="3"/>
        <v>3358926.433306843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4222012.7410579855</v>
      </c>
      <c r="C13" s="458">
        <f t="shared" si="0"/>
        <v>91319.975727986966</v>
      </c>
      <c r="D13" s="458">
        <f ca="1">SUMIF(G:G,6,K:K)</f>
        <v>214858.32350104867</v>
      </c>
      <c r="E13" s="458">
        <f t="shared" ca="1" si="1"/>
        <v>4345551.0888310475</v>
      </c>
      <c r="F13" s="442"/>
      <c r="G13" s="470">
        <v>1</v>
      </c>
      <c r="H13" s="470">
        <v>6</v>
      </c>
      <c r="I13" s="455">
        <f t="shared" ca="1" si="5"/>
        <v>3358926.433306843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13995.526805445177</v>
      </c>
      <c r="L13" s="455">
        <f t="shared" ca="1" si="3"/>
        <v>3372921.9601122881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4345551.0888310475</v>
      </c>
      <c r="C14" s="458">
        <f t="shared" si="0"/>
        <v>219167.94174716866</v>
      </c>
      <c r="D14" s="458">
        <f ca="1">SUMIF(G:G,7,K:K)</f>
        <v>216299.20504687986</v>
      </c>
      <c r="E14" s="458">
        <f t="shared" ca="1" si="1"/>
        <v>4342682.3521307586</v>
      </c>
      <c r="F14" s="442"/>
      <c r="G14" s="470">
        <v>1</v>
      </c>
      <c r="H14" s="470">
        <v>7</v>
      </c>
      <c r="I14" s="455">
        <f t="shared" ca="1" si="5"/>
        <v>3372921.9601122881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14053.841500467865</v>
      </c>
      <c r="L14" s="455">
        <f t="shared" ca="1" si="3"/>
        <v>3386975.8016127562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4342682.3521307586</v>
      </c>
      <c r="C15" s="458">
        <f t="shared" si="0"/>
        <v>219167.94174716866</v>
      </c>
      <c r="D15" s="458">
        <f ca="1">SUMIF(G:G,8,K:K)</f>
        <v>216152.43503277004</v>
      </c>
      <c r="E15" s="458">
        <f t="shared" ca="1" si="1"/>
        <v>4339666.8454163596</v>
      </c>
      <c r="F15" s="442"/>
      <c r="G15" s="470">
        <v>1</v>
      </c>
      <c r="H15" s="470">
        <v>8</v>
      </c>
      <c r="I15" s="455">
        <f t="shared" ca="1" si="5"/>
        <v>3386975.8016127562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14112.399173386484</v>
      </c>
      <c r="L15" s="455">
        <f t="shared" ca="1" si="3"/>
        <v>3401088.2007861426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4339666.8454163596</v>
      </c>
      <c r="C16" s="458">
        <f t="shared" si="0"/>
        <v>199985.03734716872</v>
      </c>
      <c r="D16" s="458">
        <f ca="1">SUMIF(G:G,9,K:K)</f>
        <v>216484.45218955734</v>
      </c>
      <c r="E16" s="458">
        <f t="shared" ca="1" si="1"/>
        <v>4356166.2602587482</v>
      </c>
      <c r="F16" s="442"/>
      <c r="G16" s="470">
        <v>1</v>
      </c>
      <c r="H16" s="470">
        <v>9</v>
      </c>
      <c r="I16" s="455">
        <f t="shared" ca="1" si="5"/>
        <v>3401088.2007861426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14171.200836608927</v>
      </c>
      <c r="L16" s="455">
        <f t="shared" ca="1" si="3"/>
        <v>3415259.4016227517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4356166.2602587482</v>
      </c>
      <c r="C17" s="458">
        <f t="shared" si="0"/>
        <v>198241.13694716871</v>
      </c>
      <c r="D17" s="458">
        <f ca="1">SUMIF(G:G,10,K:K)</f>
        <v>217417.81482101252</v>
      </c>
      <c r="E17" s="458">
        <f t="shared" ca="1" si="1"/>
        <v>4375342.9381325925</v>
      </c>
      <c r="F17" s="442"/>
      <c r="G17" s="470">
        <v>1</v>
      </c>
      <c r="H17" s="470">
        <v>10</v>
      </c>
      <c r="I17" s="455">
        <f t="shared" ca="1" si="5"/>
        <v>3415259.4016227517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14230.247506761465</v>
      </c>
      <c r="L17" s="455">
        <f t="shared" ca="1" si="3"/>
        <v>3429489.6491295132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4375342.9381325925</v>
      </c>
      <c r="C18" s="458">
        <f t="shared" si="0"/>
        <v>198241.13694716871</v>
      </c>
      <c r="D18" s="458">
        <f ca="1">SUMIF(G:G,11,K:K)</f>
        <v>218398.93005610479</v>
      </c>
      <c r="E18" s="458">
        <f t="shared" ca="1" si="1"/>
        <v>4395500.7312415289</v>
      </c>
      <c r="F18" s="442"/>
      <c r="G18" s="470">
        <v>1</v>
      </c>
      <c r="H18" s="470">
        <v>11</v>
      </c>
      <c r="I18" s="455">
        <f t="shared" ca="1" si="5"/>
        <v>3429489.6491295132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14289.540204706307</v>
      </c>
      <c r="L18" s="455">
        <f t="shared" ca="1" si="3"/>
        <v>3443779.1893342193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4395500.7312415289</v>
      </c>
      <c r="C19" s="458">
        <f t="shared" si="0"/>
        <v>198241.13694716871</v>
      </c>
      <c r="D19" s="458">
        <f ca="1">SUMIF(G:G,12,K:K)</f>
        <v>219430.24100866503</v>
      </c>
      <c r="E19" s="458">
        <f t="shared" ca="1" si="1"/>
        <v>4416689.8353030253</v>
      </c>
      <c r="F19" s="442"/>
      <c r="G19" s="470">
        <v>1</v>
      </c>
      <c r="H19" s="470">
        <v>12</v>
      </c>
      <c r="I19" s="455">
        <f t="shared" ca="1" si="5"/>
        <v>3443779.1893342193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14349.079955559248</v>
      </c>
      <c r="L19" s="455">
        <f t="shared" ca="1" si="3"/>
        <v>3458128.2692897785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4416689.8353030253</v>
      </c>
      <c r="C20" s="458">
        <f t="shared" si="0"/>
        <v>198241.13694716871</v>
      </c>
      <c r="D20" s="458">
        <f ca="1">SUMIF(G:G,13,K:K)</f>
        <v>220514.31578686443</v>
      </c>
      <c r="E20" s="458">
        <f t="shared" ca="1" si="1"/>
        <v>4438963.014142721</v>
      </c>
      <c r="F20" s="442"/>
      <c r="G20" s="470">
        <v>2</v>
      </c>
      <c r="H20" s="470">
        <v>13</v>
      </c>
      <c r="I20" s="455">
        <f t="shared" ca="1" si="5"/>
        <v>3458128.2692897785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14408.867788707408</v>
      </c>
      <c r="L20" s="455">
        <f t="shared" ca="1" si="3"/>
        <v>3472537.1370784859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4438963.014142721</v>
      </c>
      <c r="C21" s="458">
        <f t="shared" si="0"/>
        <v>198241.13694716871</v>
      </c>
      <c r="D21" s="458">
        <f ca="1">SUMIF(G:G,14,K:K)</f>
        <v>221653.85388816224</v>
      </c>
      <c r="E21" s="458">
        <f t="shared" ca="1" si="1"/>
        <v>4462375.7310837144</v>
      </c>
      <c r="F21" s="442"/>
      <c r="G21" s="470">
        <v>2</v>
      </c>
      <c r="H21" s="470">
        <v>14</v>
      </c>
      <c r="I21" s="455">
        <f t="shared" ca="1" si="5"/>
        <v>3472537.1370784859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14468.904737827024</v>
      </c>
      <c r="L21" s="455">
        <f t="shared" ca="1" si="3"/>
        <v>3487006.0418163128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4462375.7310837144</v>
      </c>
      <c r="C22" s="458">
        <f t="shared" si="0"/>
        <v>198241.13694716871</v>
      </c>
      <c r="D22" s="458">
        <f ca="1">SUMIF(G:G,15,K:K)</f>
        <v>222851.69292143101</v>
      </c>
      <c r="E22" s="458">
        <f t="shared" ca="1" si="1"/>
        <v>4486986.2870579762</v>
      </c>
      <c r="F22" s="442"/>
      <c r="G22" s="470">
        <v>2</v>
      </c>
      <c r="H22" s="470">
        <v>15</v>
      </c>
      <c r="I22" s="455">
        <f t="shared" ca="1" si="5"/>
        <v>3487006.0418163128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14529.191840901303</v>
      </c>
      <c r="L22" s="455">
        <f t="shared" ca="1" si="3"/>
        <v>3501535.2336572143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4486986.2870579762</v>
      </c>
      <c r="C23" s="458">
        <f t="shared" si="0"/>
        <v>198241.13694716871</v>
      </c>
      <c r="D23" s="458">
        <f ca="1">SUMIF(G:G,16,K:K)</f>
        <v>224110.81567299861</v>
      </c>
      <c r="E23" s="458">
        <f t="shared" ca="1" si="1"/>
        <v>4512855.9657838056</v>
      </c>
      <c r="F23" s="442"/>
      <c r="G23" s="470">
        <v>2</v>
      </c>
      <c r="H23" s="470">
        <v>16</v>
      </c>
      <c r="I23" s="455">
        <f t="shared" ca="1" si="5"/>
        <v>3501535.2336572143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14589.730140238393</v>
      </c>
      <c r="L23" s="455">
        <f t="shared" ca="1" si="3"/>
        <v>3516124.9637974529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4512855.9657838056</v>
      </c>
      <c r="C24" s="458">
        <f t="shared" si="0"/>
        <v>198241.13694716871</v>
      </c>
      <c r="D24" s="458">
        <f ca="1">SUMIF(G:G,17,K:K)</f>
        <v>225434.35753420249</v>
      </c>
      <c r="E24" s="458">
        <f t="shared" ca="1" si="1"/>
        <v>4540049.1863708394</v>
      </c>
      <c r="F24" s="442"/>
      <c r="G24" s="470">
        <v>2</v>
      </c>
      <c r="H24" s="470">
        <v>17</v>
      </c>
      <c r="I24" s="455">
        <f t="shared" ca="1" si="5"/>
        <v>3516124.9637974529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14650.520682489387</v>
      </c>
      <c r="L24" s="455">
        <f t="shared" ca="1" si="3"/>
        <v>3530775.4844799424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4540049.1863708394</v>
      </c>
      <c r="C25" s="458">
        <f t="shared" si="0"/>
        <v>198241.13694716871</v>
      </c>
      <c r="D25" s="458">
        <f ca="1">SUMIF(G:G,18,K:K)</f>
        <v>226825.61430895151</v>
      </c>
      <c r="E25" s="458">
        <f t="shared" ca="1" si="1"/>
        <v>4568633.6637326218</v>
      </c>
      <c r="F25" s="442"/>
      <c r="G25" s="470">
        <v>2</v>
      </c>
      <c r="H25" s="470">
        <v>18</v>
      </c>
      <c r="I25" s="455">
        <f t="shared" ca="1" si="5"/>
        <v>3530775.4844799424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14711.564518666428</v>
      </c>
      <c r="L25" s="455">
        <f t="shared" ca="1" si="3"/>
        <v>3545487.0489986087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4568633.6637326218</v>
      </c>
      <c r="C26" s="458">
        <f t="shared" si="0"/>
        <v>198241.13694716871</v>
      </c>
      <c r="D26" s="458">
        <f ca="1">SUMIF(G:G,19,K:K)</f>
        <v>228288.05042073753</v>
      </c>
      <c r="E26" s="458">
        <f t="shared" ca="1" si="1"/>
        <v>4598680.5772061907</v>
      </c>
      <c r="F26" s="442"/>
      <c r="G26" s="470">
        <v>2</v>
      </c>
      <c r="H26" s="470">
        <v>19</v>
      </c>
      <c r="I26" s="455">
        <f t="shared" ca="1" si="5"/>
        <v>3545487.0489986087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14772.862704160869</v>
      </c>
      <c r="L26" s="455">
        <f t="shared" ca="1" si="3"/>
        <v>3560259.9117027698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4598680.5772061907</v>
      </c>
      <c r="C27" s="458">
        <f t="shared" si="0"/>
        <v>198241.13694716871</v>
      </c>
      <c r="D27" s="458">
        <f ca="1">SUMIF(G:G,20,K:K)</f>
        <v>229825.3075395333</v>
      </c>
      <c r="E27" s="458">
        <f t="shared" ca="1" si="1"/>
        <v>4630264.7477985546</v>
      </c>
      <c r="F27" s="442"/>
      <c r="G27" s="470">
        <v>2</v>
      </c>
      <c r="H27" s="470">
        <v>20</v>
      </c>
      <c r="I27" s="455">
        <f t="shared" ca="1" si="5"/>
        <v>3560259.9117027698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14834.416298761542</v>
      </c>
      <c r="L27" s="455">
        <f t="shared" ca="1" si="3"/>
        <v>3575094.3280015313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4630264.7477985546</v>
      </c>
      <c r="C28" s="458">
        <f t="shared" si="0"/>
        <v>198241.13694716871</v>
      </c>
      <c r="D28" s="458">
        <f ca="1">SUMIF(G:G,21,K:K)</f>
        <v>231441.21365005887</v>
      </c>
      <c r="E28" s="458">
        <f t="shared" ca="1" si="1"/>
        <v>4663464.8245014446</v>
      </c>
      <c r="F28" s="442"/>
      <c r="G28" s="470">
        <v>2</v>
      </c>
      <c r="H28" s="470">
        <v>21</v>
      </c>
      <c r="I28" s="455">
        <f t="shared" ca="1" si="5"/>
        <v>3575094.3280015313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14896.226366673047</v>
      </c>
      <c r="L28" s="455">
        <f t="shared" ca="1" si="3"/>
        <v>3589990.5543682044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4663464.8245014446</v>
      </c>
      <c r="C29" s="458">
        <f t="shared" si="0"/>
        <v>198241.13694716871</v>
      </c>
      <c r="D29" s="458">
        <f ca="1">SUMIF(G:G,22,K:K)</f>
        <v>233139.79258399754</v>
      </c>
      <c r="E29" s="458">
        <f t="shared" ca="1" si="1"/>
        <v>4698363.480138273</v>
      </c>
      <c r="F29" s="442"/>
      <c r="G29" s="470">
        <v>2</v>
      </c>
      <c r="H29" s="470">
        <v>22</v>
      </c>
      <c r="I29" s="455">
        <f t="shared" ca="1" si="5"/>
        <v>3589990.5543682044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14958.293976534187</v>
      </c>
      <c r="L29" s="455">
        <f t="shared" ca="1" si="3"/>
        <v>3604948.8483447386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4698363.480138273</v>
      </c>
      <c r="C30" s="458">
        <f t="shared" si="0"/>
        <v>198241.13694716871</v>
      </c>
      <c r="D30" s="458">
        <f ca="1">SUMIF(G:G,23,K:K)</f>
        <v>234925.2740398985</v>
      </c>
      <c r="E30" s="458">
        <f t="shared" ca="1" si="1"/>
        <v>4735047.6172310021</v>
      </c>
      <c r="F30" s="442"/>
      <c r="G30" s="470">
        <v>2</v>
      </c>
      <c r="H30" s="470">
        <v>23</v>
      </c>
      <c r="I30" s="455">
        <f t="shared" ca="1" si="5"/>
        <v>3604948.8483447386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15020.62020143641</v>
      </c>
      <c r="L30" s="455">
        <f t="shared" ca="1" si="3"/>
        <v>3619969.4685461749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4735047.6172310021</v>
      </c>
      <c r="C31" s="458">
        <f t="shared" si="0"/>
        <v>198241.13694716871</v>
      </c>
      <c r="D31" s="458">
        <f ca="1">SUMIF(G:G,24,K:K)</f>
        <v>236802.10411571604</v>
      </c>
      <c r="E31" s="458">
        <f t="shared" ca="1" si="1"/>
        <v>4773608.5843995493</v>
      </c>
      <c r="F31" s="442"/>
      <c r="G31" s="470">
        <v>2</v>
      </c>
      <c r="H31" s="470">
        <v>24</v>
      </c>
      <c r="I31" s="455">
        <f t="shared" ca="1" si="5"/>
        <v>3619969.4685461749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15083.206118942395</v>
      </c>
      <c r="L31" s="455">
        <f t="shared" ca="1" si="3"/>
        <v>3635052.6746651172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4773608.5843995493</v>
      </c>
      <c r="C32" s="458">
        <f t="shared" si="0"/>
        <v>198241.13694716871</v>
      </c>
      <c r="D32" s="458">
        <f ca="1">SUMIF(G:G,25,K:K)</f>
        <v>238774.95638021393</v>
      </c>
      <c r="E32" s="458">
        <f t="shared" ca="1" si="1"/>
        <v>4814142.4038325939</v>
      </c>
      <c r="F32" s="442"/>
      <c r="G32" s="470">
        <v>3</v>
      </c>
      <c r="H32" s="470">
        <v>25</v>
      </c>
      <c r="I32" s="455">
        <f t="shared" ca="1" si="5"/>
        <v>3635052.6746651172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15146.052811104653</v>
      </c>
      <c r="L32" s="455">
        <f t="shared" ca="1" si="3"/>
        <v>3650198.727476222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4814142.4038325939</v>
      </c>
      <c r="C33" s="458">
        <f t="shared" si="0"/>
        <v>198241.13694716871</v>
      </c>
      <c r="D33" s="458">
        <f ca="1">SUMIF(G:G,26,K:K)</f>
        <v>240848.74351080376</v>
      </c>
      <c r="E33" s="458">
        <f t="shared" ca="1" si="1"/>
        <v>4856750.0103962291</v>
      </c>
      <c r="F33" s="442"/>
      <c r="G33" s="470">
        <v>3</v>
      </c>
      <c r="H33" s="470">
        <v>26</v>
      </c>
      <c r="I33" s="455">
        <f t="shared" ca="1" si="5"/>
        <v>3650198.727476222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15209.16136448426</v>
      </c>
      <c r="L33" s="455">
        <f t="shared" ca="1" si="3"/>
        <v>3665407.8888407061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4856750.0103962291</v>
      </c>
      <c r="C34" s="458">
        <f t="shared" si="0"/>
        <v>198241.13694716871</v>
      </c>
      <c r="D34" s="458">
        <f ca="1">SUMIF(G:G,27,K:K)</f>
        <v>243028.62952679725</v>
      </c>
      <c r="E34" s="458">
        <f t="shared" ca="1" si="1"/>
        <v>4901537.5029758578</v>
      </c>
      <c r="F34" s="442"/>
      <c r="G34" s="470">
        <v>3</v>
      </c>
      <c r="H34" s="470">
        <v>27</v>
      </c>
      <c r="I34" s="455">
        <f t="shared" ca="1" si="5"/>
        <v>3665407.8888407061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15272.532870169607</v>
      </c>
      <c r="L34" s="455">
        <f t="shared" ca="1" si="3"/>
        <v>3680680.4217108758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4901537.5029758578</v>
      </c>
      <c r="C35" s="458">
        <f t="shared" si="0"/>
        <v>198241.13694716871</v>
      </c>
      <c r="D35" s="458">
        <f ca="1">SUMIF(G:G,28,K:K)</f>
        <v>245320.04264853484</v>
      </c>
      <c r="E35" s="458">
        <f t="shared" ca="1" si="1"/>
        <v>4948616.4086772241</v>
      </c>
      <c r="F35" s="442"/>
      <c r="G35" s="470">
        <v>3</v>
      </c>
      <c r="H35" s="470">
        <v>28</v>
      </c>
      <c r="I35" s="455">
        <f t="shared" ca="1" si="5"/>
        <v>3680680.4217108758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15336.168423795316</v>
      </c>
      <c r="L35" s="455">
        <f t="shared" ca="1" si="3"/>
        <v>3696016.590134671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4948616.4086772241</v>
      </c>
      <c r="C36" s="458">
        <f t="shared" si="0"/>
        <v>198241.13694716871</v>
      </c>
      <c r="D36" s="458">
        <f ca="1">SUMIF(G:G,29,K:K)</f>
        <v>247728.68881441158</v>
      </c>
      <c r="E36" s="458">
        <f t="shared" ca="1" si="1"/>
        <v>4998103.960544467</v>
      </c>
      <c r="F36" s="442"/>
      <c r="G36" s="470">
        <v>3</v>
      </c>
      <c r="H36" s="470">
        <v>29</v>
      </c>
      <c r="I36" s="455">
        <f t="shared" ca="1" si="5"/>
        <v>3696016.590134671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15400.069125561127</v>
      </c>
      <c r="L36" s="455">
        <f t="shared" ca="1" si="3"/>
        <v>3711416.659260232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4998103.960544467</v>
      </c>
      <c r="C37" s="458">
        <f t="shared" si="0"/>
        <v>198241.13694716871</v>
      </c>
      <c r="D37" s="458">
        <f ca="1">SUMIF(G:G,30,K:K)</f>
        <v>250260.56588946012</v>
      </c>
      <c r="E37" s="458">
        <f t="shared" ca="1" si="1"/>
        <v>5050123.389486758</v>
      </c>
      <c r="F37" s="442"/>
      <c r="G37" s="470">
        <v>3</v>
      </c>
      <c r="H37" s="470">
        <v>30</v>
      </c>
      <c r="I37" s="455">
        <f t="shared" ca="1" si="5"/>
        <v>3711416.659260232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15464.236080250968</v>
      </c>
      <c r="L37" s="455">
        <f t="shared" ca="1" si="3"/>
        <v>3726880.8953404832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5050123.389486758</v>
      </c>
      <c r="C38" s="458">
        <f t="shared" si="0"/>
        <v>198241.13694716871</v>
      </c>
      <c r="D38" s="458">
        <f ca="1">SUMIF(G:G,31,K:K)</f>
        <v>252921.97860087149</v>
      </c>
      <c r="E38" s="458">
        <f t="shared" ca="1" si="1"/>
        <v>5104804.2311404608</v>
      </c>
      <c r="F38" s="442"/>
      <c r="G38" s="470">
        <v>3</v>
      </c>
      <c r="H38" s="470">
        <v>31</v>
      </c>
      <c r="I38" s="455">
        <f t="shared" ca="1" si="5"/>
        <v>3726880.8953404832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15528.670397252014</v>
      </c>
      <c r="L38" s="455">
        <f t="shared" ca="1" si="3"/>
        <v>3742409.565737735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5104804.2311404608</v>
      </c>
      <c r="C39" s="458">
        <f t="shared" si="0"/>
        <v>198241.13694716871</v>
      </c>
      <c r="D39" s="458">
        <f ca="1">SUMIF(G:G,32,K:K)</f>
        <v>255719.55423764521</v>
      </c>
      <c r="E39" s="458">
        <f t="shared" ca="1" si="1"/>
        <v>5162282.648430937</v>
      </c>
      <c r="F39" s="442"/>
      <c r="G39" s="470">
        <v>3</v>
      </c>
      <c r="H39" s="470">
        <v>32</v>
      </c>
      <c r="I39" s="455">
        <f t="shared" ca="1" si="5"/>
        <v>3742409.565737735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15593.373190573895</v>
      </c>
      <c r="L39" s="455">
        <f t="shared" ca="1" si="3"/>
        <v>3758002.9389283089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5162282.648430937</v>
      </c>
      <c r="C40" s="458">
        <f t="shared" si="0"/>
        <v>198241.13694716871</v>
      </c>
      <c r="D40" s="458">
        <f ca="1">SUMIF(G:G,33,K:K)</f>
        <v>258660.25915346399</v>
      </c>
      <c r="E40" s="458">
        <f t="shared" ca="1" si="1"/>
        <v>5222701.7706372319</v>
      </c>
      <c r="F40" s="442"/>
      <c r="G40" s="470">
        <v>3</v>
      </c>
      <c r="H40" s="470">
        <v>33</v>
      </c>
      <c r="I40" s="455">
        <f t="shared" ca="1" si="5"/>
        <v>3758002.9389283089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15658.345578867953</v>
      </c>
      <c r="L40" s="455">
        <f t="shared" ca="1" si="3"/>
        <v>3773661.2845071768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5222701.7706372319</v>
      </c>
      <c r="C41" s="458">
        <f t="shared" si="0"/>
        <v>198241.13694716871</v>
      </c>
      <c r="D41" s="458">
        <f ca="1">SUMIF(G:G,34,K:K)</f>
        <v>261751.41611388608</v>
      </c>
      <c r="E41" s="458">
        <f t="shared" ca="1" si="1"/>
        <v>5286212.049803949</v>
      </c>
      <c r="F41" s="442"/>
      <c r="G41" s="470">
        <v>3</v>
      </c>
      <c r="H41" s="470">
        <v>34</v>
      </c>
      <c r="I41" s="455">
        <f t="shared" ca="1" si="5"/>
        <v>3773661.2845071768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15723.588685446572</v>
      </c>
      <c r="L41" s="455">
        <f t="shared" ca="1" si="3"/>
        <v>3789384.8731926233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5286212.049803949</v>
      </c>
      <c r="C42" s="458">
        <f t="shared" si="0"/>
        <v>198241.13694716871</v>
      </c>
      <c r="D42" s="458">
        <f ca="1">SUMIF(G:G,35,K:K)</f>
        <v>265000.72253105376</v>
      </c>
      <c r="E42" s="458">
        <f t="shared" ca="1" si="1"/>
        <v>5352971.6353878342</v>
      </c>
      <c r="F42" s="442"/>
      <c r="G42" s="470">
        <v>3</v>
      </c>
      <c r="H42" s="470">
        <v>35</v>
      </c>
      <c r="I42" s="455">
        <f t="shared" ca="1" si="5"/>
        <v>3789384.8731926233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15789.103638302597</v>
      </c>
      <c r="L42" s="455">
        <f t="shared" ca="1" si="3"/>
        <v>3805173.9768309258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5352971.6353878342</v>
      </c>
      <c r="C43" s="458">
        <f t="shared" si="0"/>
        <v>198241.13694716871</v>
      </c>
      <c r="D43" s="458">
        <f ca="1">SUMIF(G:G,36,K:K)</f>
        <v>268416.26963132306</v>
      </c>
      <c r="E43" s="458">
        <f t="shared" ca="1" si="1"/>
        <v>5423146.7680719886</v>
      </c>
      <c r="F43" s="442"/>
      <c r="G43" s="470">
        <v>3</v>
      </c>
      <c r="H43" s="470">
        <v>36</v>
      </c>
      <c r="I43" s="455">
        <f t="shared" ca="1" si="5"/>
        <v>3805173.9768309258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15854.891570128857</v>
      </c>
      <c r="L43" s="455">
        <f t="shared" ca="1" si="3"/>
        <v>3821028.8684010548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5423146.7680719886</v>
      </c>
      <c r="C44" s="458">
        <f t="shared" si="0"/>
        <v>198241.13694716871</v>
      </c>
      <c r="D44" s="458">
        <f ca="1">SUMIF(G:G,37,K:K)</f>
        <v>272006.56260354654</v>
      </c>
      <c r="E44" s="458">
        <f t="shared" ca="1" si="1"/>
        <v>5496912.1937283659</v>
      </c>
      <c r="F44" s="442"/>
      <c r="G44" s="470">
        <v>4</v>
      </c>
      <c r="H44" s="470">
        <v>37</v>
      </c>
      <c r="I44" s="455">
        <f t="shared" ca="1" si="5"/>
        <v>3821028.8684010548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15920.953618337726</v>
      </c>
      <c r="L44" s="455">
        <f t="shared" ca="1" si="3"/>
        <v>3836949.8220193926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5496912.1937283659</v>
      </c>
      <c r="C45" s="458">
        <f t="shared" si="0"/>
        <v>198241.13694716871</v>
      </c>
      <c r="D45" s="458">
        <f ca="1">SUMIF(G:G,38,K:K)</f>
        <v>275780.54177818057</v>
      </c>
      <c r="E45" s="458">
        <f t="shared" ca="1" si="1"/>
        <v>5574451.5985593777</v>
      </c>
      <c r="F45" s="442"/>
      <c r="G45" s="470">
        <v>4</v>
      </c>
      <c r="H45" s="470">
        <v>38</v>
      </c>
      <c r="I45" s="455">
        <f t="shared" ca="1" si="5"/>
        <v>3836949.8220193926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15987.290925080802</v>
      </c>
      <c r="L45" s="455">
        <f t="shared" ca="1" si="3"/>
        <v>3852937.1129444735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5574451.5985593777</v>
      </c>
      <c r="C46" s="458">
        <f t="shared" si="0"/>
        <v>198241.13694716871</v>
      </c>
      <c r="D46" s="458">
        <f ca="1">SUMIF(G:G,39,K:K)</f>
        <v>279747.60488995479</v>
      </c>
      <c r="E46" s="458">
        <f t="shared" ca="1" si="1"/>
        <v>5655958.0665021632</v>
      </c>
      <c r="F46" s="442"/>
      <c r="G46" s="470">
        <v>4</v>
      </c>
      <c r="H46" s="470">
        <v>39</v>
      </c>
      <c r="I46" s="455">
        <f t="shared" ca="1" si="5"/>
        <v>3852937.1129444735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16053.904637268639</v>
      </c>
      <c r="L46" s="455">
        <f t="shared" ca="1" si="3"/>
        <v>3868991.0175817423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5655958.0665021632</v>
      </c>
      <c r="C47" s="458">
        <f t="shared" si="0"/>
        <v>198241.13694716871</v>
      </c>
      <c r="D47" s="458">
        <f ca="1">SUMIF(G:G,40,K:K)</f>
        <v>283917.63047954417</v>
      </c>
      <c r="E47" s="458">
        <f t="shared" ca="1" si="1"/>
        <v>5741634.5600345386</v>
      </c>
      <c r="F47" s="442"/>
      <c r="G47" s="470">
        <v>4</v>
      </c>
      <c r="H47" s="470">
        <v>40</v>
      </c>
      <c r="I47" s="455">
        <f t="shared" ca="1" si="5"/>
        <v>3868991.0175817423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16120.795906590592</v>
      </c>
      <c r="L47" s="455">
        <f t="shared" ca="1" si="3"/>
        <v>3885111.813488333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5741634.5600345386</v>
      </c>
      <c r="C48" s="458">
        <f t="shared" si="0"/>
        <v>198241.13694716871</v>
      </c>
      <c r="D48" s="458">
        <f ca="1">SUMIF(G:G,41,K:K)</f>
        <v>288301.00249251223</v>
      </c>
      <c r="E48" s="458">
        <f t="shared" ca="1" si="1"/>
        <v>5831694.4255798822</v>
      </c>
      <c r="F48" s="442"/>
      <c r="G48" s="470">
        <v>4</v>
      </c>
      <c r="H48" s="470">
        <v>41</v>
      </c>
      <c r="I48" s="455">
        <f t="shared" ca="1" si="5"/>
        <v>3885111.813488333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16187.96588953472</v>
      </c>
      <c r="L48" s="455">
        <f t="shared" ca="1" si="3"/>
        <v>3901299.7793778679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5831694.4255798822</v>
      </c>
      <c r="C49" s="458">
        <f t="shared" si="0"/>
        <v>198241.13694716871</v>
      </c>
      <c r="D49" s="458">
        <f ca="1">SUMIF(G:G,42,K:K)</f>
        <v>292908.63613678544</v>
      </c>
      <c r="E49" s="458">
        <f t="shared" ca="1" si="1"/>
        <v>5926361.9247694984</v>
      </c>
      <c r="F49" s="442"/>
      <c r="G49" s="470">
        <v>4</v>
      </c>
      <c r="H49" s="470">
        <v>42</v>
      </c>
      <c r="I49" s="455">
        <f t="shared" ca="1" si="5"/>
        <v>3901299.7793778679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16255.415747407782</v>
      </c>
      <c r="L49" s="455">
        <f t="shared" ca="1" si="3"/>
        <v>3917555.1951252758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5926361.9247694984</v>
      </c>
      <c r="C50" s="458">
        <f t="shared" si="0"/>
        <v>198241.13694716871</v>
      </c>
      <c r="D50" s="458">
        <f ca="1">SUMIF(G:G,43,K:K)</f>
        <v>297752.00506304356</v>
      </c>
      <c r="E50" s="458">
        <f t="shared" ca="1" si="1"/>
        <v>6025872.7928853733</v>
      </c>
      <c r="F50" s="442"/>
      <c r="G50" s="470">
        <v>4</v>
      </c>
      <c r="H50" s="470">
        <v>43</v>
      </c>
      <c r="I50" s="455">
        <f t="shared" ca="1" si="5"/>
        <v>3917555.1951252758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16323.146646355315</v>
      </c>
      <c r="L50" s="455">
        <f t="shared" ca="1" si="3"/>
        <v>3933878.341771631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6025872.7928853733</v>
      </c>
      <c r="C51" s="458">
        <f t="shared" si="0"/>
        <v>198241.13694716871</v>
      </c>
      <c r="D51" s="458">
        <f ca="1">SUMIF(G:G,44,K:K)</f>
        <v>302843.16993571032</v>
      </c>
      <c r="E51" s="458">
        <f t="shared" ca="1" si="1"/>
        <v>6130474.8258739151</v>
      </c>
      <c r="F51" s="442"/>
      <c r="G51" s="470">
        <v>4</v>
      </c>
      <c r="H51" s="470">
        <v>44</v>
      </c>
      <c r="I51" s="455">
        <f t="shared" ca="1" si="5"/>
        <v>3933878.341771631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16391.159757381796</v>
      </c>
      <c r="L51" s="455">
        <f t="shared" ca="1" si="3"/>
        <v>3950269.5015290128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6130474.8258739151</v>
      </c>
      <c r="C52" s="458">
        <f t="shared" si="0"/>
        <v>198241.13694716871</v>
      </c>
      <c r="D52" s="458">
        <f ca="1">SUMIF(G:G,45,K:K)</f>
        <v>308194.80846569152</v>
      </c>
      <c r="E52" s="458">
        <f t="shared" ca="1" si="1"/>
        <v>6240428.4973924374</v>
      </c>
      <c r="F52" s="442"/>
      <c r="G52" s="470">
        <v>4</v>
      </c>
      <c r="H52" s="470">
        <v>45</v>
      </c>
      <c r="I52" s="455">
        <f t="shared" ca="1" si="5"/>
        <v>3950269.5015290128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16459.456256370886</v>
      </c>
      <c r="L52" s="455">
        <f t="shared" ca="1" si="3"/>
        <v>3966728.9577853838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6240428.4973924374</v>
      </c>
      <c r="C53" s="458">
        <f t="shared" si="0"/>
        <v>198241.13694716871</v>
      </c>
      <c r="D53" s="458">
        <f ca="1">SUMIF(G:G,46,K:K)</f>
        <v>313820.24697964353</v>
      </c>
      <c r="E53" s="458">
        <f t="shared" ca="1" si="1"/>
        <v>6356007.607424912</v>
      </c>
      <c r="F53" s="442"/>
      <c r="G53" s="470">
        <v>4</v>
      </c>
      <c r="H53" s="470">
        <v>46</v>
      </c>
      <c r="I53" s="455">
        <f t="shared" ca="1" si="5"/>
        <v>3966728.9577853838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16528.037324105768</v>
      </c>
      <c r="L53" s="455">
        <f t="shared" ca="1" si="3"/>
        <v>3983256.9951094897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6356007.607424912</v>
      </c>
      <c r="C54" s="458">
        <f t="shared" si="0"/>
        <v>198241.13694716871</v>
      </c>
      <c r="D54" s="458">
        <f ca="1">SUMIF(G:G,47,K:K)</f>
        <v>319733.49360438628</v>
      </c>
      <c r="E54" s="458">
        <f t="shared" ca="1" si="1"/>
        <v>6477499.9640821293</v>
      </c>
      <c r="F54" s="442"/>
      <c r="G54" s="470">
        <v>4</v>
      </c>
      <c r="H54" s="470">
        <v>47</v>
      </c>
      <c r="I54" s="455">
        <f t="shared" ca="1" si="5"/>
        <v>3983256.9951094897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16596.90414628954</v>
      </c>
      <c r="L54" s="455">
        <f t="shared" ca="1" si="3"/>
        <v>3999853.8992557791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6477499.9640821293</v>
      </c>
      <c r="C55" s="458">
        <f t="shared" si="0"/>
        <v>198241.13694716871</v>
      </c>
      <c r="D55" s="458">
        <f ca="1">SUMIF(G:G,48,K:K)</f>
        <v>325949.27314909385</v>
      </c>
      <c r="E55" s="458">
        <f t="shared" ca="1" si="1"/>
        <v>6605208.1002840539</v>
      </c>
      <c r="F55" s="442"/>
      <c r="G55" s="470">
        <v>4</v>
      </c>
      <c r="H55" s="470">
        <v>48</v>
      </c>
      <c r="I55" s="455">
        <f t="shared" ca="1" si="5"/>
        <v>3999853.8992557791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16666.057913565746</v>
      </c>
      <c r="L55" s="455">
        <f t="shared" ca="1" si="3"/>
        <v>4016519.9571693446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6605208.1002840539</v>
      </c>
      <c r="C56" s="458">
        <f t="shared" si="0"/>
        <v>198241.13694716871</v>
      </c>
      <c r="D56" s="458">
        <f ca="1">SUMIF(G:G,49,K:K)</f>
        <v>332483.06377212296</v>
      </c>
      <c r="E56" s="458">
        <f t="shared" ca="1" si="1"/>
        <v>6739450.0271090083</v>
      </c>
      <c r="F56" s="442"/>
      <c r="G56" s="470">
        <f>G55+1</f>
        <v>5</v>
      </c>
      <c r="H56" s="470">
        <v>49</v>
      </c>
      <c r="I56" s="455">
        <f t="shared" ca="1" si="5"/>
        <v>4016519.9571693446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16735.499821538939</v>
      </c>
      <c r="L56" s="455">
        <f t="shared" ca="1" si="3"/>
        <v>4033255.4569908837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6739450.0271090083</v>
      </c>
      <c r="C57" s="458">
        <f t="shared" si="0"/>
        <v>198241.13694716871</v>
      </c>
      <c r="D57" s="458">
        <f ca="1">SUMIF(G:G,50,K:K)</f>
        <v>339351.13552378811</v>
      </c>
      <c r="E57" s="458">
        <f t="shared" ca="1" si="1"/>
        <v>6880560.025685627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4033255.4569908837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16805.231070795347</v>
      </c>
      <c r="L57" s="455">
        <f t="shared" ca="1" si="3"/>
        <v>4050060.6880616792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6880560.025685627</v>
      </c>
      <c r="C58" s="458">
        <f t="shared" si="0"/>
        <v>198241.13694716871</v>
      </c>
      <c r="D58" s="458">
        <f ca="1">SUMIF(G:G,51,K:K)</f>
        <v>346570.59086105629</v>
      </c>
      <c r="E58" s="458">
        <f t="shared" ca="1" si="1"/>
        <v>7028889.479599514</v>
      </c>
      <c r="F58" s="442"/>
      <c r="G58" s="470">
        <f t="shared" si="8"/>
        <v>5</v>
      </c>
      <c r="H58" s="470">
        <v>51</v>
      </c>
      <c r="I58" s="455">
        <f t="shared" ca="1" si="5"/>
        <v>4050060.6880616792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16875.25286692366</v>
      </c>
      <c r="L58" s="455">
        <f t="shared" ca="1" si="3"/>
        <v>4066935.9409286031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7028889.479599514</v>
      </c>
      <c r="C59" s="458">
        <f t="shared" si="0"/>
        <v>198241.13694716871</v>
      </c>
      <c r="D59" s="458">
        <f ca="1">SUMIF(G:G,52,K:K)</f>
        <v>354159.40723505168</v>
      </c>
      <c r="E59" s="458">
        <f t="shared" ca="1" si="1"/>
        <v>7184807.7498873966</v>
      </c>
      <c r="F59" s="442"/>
      <c r="G59" s="470">
        <f t="shared" si="8"/>
        <v>5</v>
      </c>
      <c r="H59" s="470">
        <v>52</v>
      </c>
      <c r="I59" s="455">
        <f t="shared" ca="1" si="5"/>
        <v>4066935.9409286031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16945.566420535848</v>
      </c>
      <c r="L59" s="455">
        <f t="shared" ca="1" si="3"/>
        <v>4083881.5073491391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7184807.7498873966</v>
      </c>
      <c r="C60" s="458">
        <f t="shared" si="0"/>
        <v>198241.13694716871</v>
      </c>
      <c r="D60" s="458">
        <f ca="1">SUMIF(G:G,53,K:K)</f>
        <v>362136.48185741657</v>
      </c>
      <c r="E60" s="458">
        <f t="shared" ca="1" si="1"/>
        <v>7348703.0947976438</v>
      </c>
      <c r="F60" s="442"/>
      <c r="G60" s="470">
        <f t="shared" si="8"/>
        <v>5</v>
      </c>
      <c r="H60" s="470">
        <v>53</v>
      </c>
      <c r="I60" s="455">
        <f t="shared" ca="1" si="5"/>
        <v>4083881.5073491391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17016.17294728808</v>
      </c>
      <c r="L60" s="455">
        <f t="shared" ca="1" si="3"/>
        <v>4100897.6802964271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7348703.0947976438</v>
      </c>
      <c r="C61" s="458">
        <f t="shared" si="0"/>
        <v>198241.13694716871</v>
      </c>
      <c r="D61" s="458">
        <f ca="1">SUMIF(G:G,54,K:K)</f>
        <v>370521.67875700584</v>
      </c>
      <c r="E61" s="458">
        <f t="shared" ca="1" si="1"/>
        <v>7520983.6366074812</v>
      </c>
      <c r="F61" s="442"/>
      <c r="G61" s="470">
        <f t="shared" si="8"/>
        <v>5</v>
      </c>
      <c r="H61" s="470">
        <v>54</v>
      </c>
      <c r="I61" s="455">
        <f t="shared" ca="1" si="5"/>
        <v>4100897.6802964271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17087.073667901779</v>
      </c>
      <c r="L61" s="455">
        <f t="shared" ca="1" si="3"/>
        <v>4117984.7539643287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7520983.6366074812</v>
      </c>
      <c r="C62" s="458">
        <f t="shared" si="0"/>
        <v>198241.13694716871</v>
      </c>
      <c r="D62" s="458">
        <f ca="1">SUMIF(G:G,55,K:K)</f>
        <v>379335.87824409007</v>
      </c>
      <c r="E62" s="458">
        <f t="shared" ca="1" si="1"/>
        <v>7702078.3779044021</v>
      </c>
      <c r="F62" s="442"/>
      <c r="G62" s="470">
        <f t="shared" si="8"/>
        <v>5</v>
      </c>
      <c r="H62" s="470">
        <v>55</v>
      </c>
      <c r="I62" s="455">
        <f t="shared" ca="1" si="5"/>
        <v>4117984.7539643287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17158.269808184701</v>
      </c>
      <c r="L62" s="455">
        <f t="shared" ca="1" si="3"/>
        <v>4135143.0237725135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7702078.3779044021</v>
      </c>
      <c r="C63" s="458">
        <f t="shared" si="0"/>
        <v>198241.13694716871</v>
      </c>
      <c r="D63" s="458">
        <f ca="1">SUMIF(G:G,56,K:K)</f>
        <v>388601.02890524181</v>
      </c>
      <c r="E63" s="458">
        <f t="shared" ca="1" si="1"/>
        <v>7892438.2698624749</v>
      </c>
      <c r="F63" s="442"/>
      <c r="G63" s="470">
        <f t="shared" si="8"/>
        <v>5</v>
      </c>
      <c r="H63" s="470">
        <v>56</v>
      </c>
      <c r="I63" s="455">
        <f t="shared" ca="1" si="5"/>
        <v>4135143.0237725135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17229.762599052141</v>
      </c>
      <c r="L63" s="455">
        <f t="shared" ca="1" si="3"/>
        <v>4152372.7863715654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7892438.2698624749</v>
      </c>
      <c r="C64" s="458">
        <f t="shared" si="0"/>
        <v>198241.13694716871</v>
      </c>
      <c r="D64" s="458">
        <f ca="1">SUMIF(G:G,57,K:K)</f>
        <v>398340.20225837821</v>
      </c>
      <c r="E64" s="458">
        <f t="shared" ca="1" si="1"/>
        <v>8092537.3351736842</v>
      </c>
      <c r="F64" s="442"/>
      <c r="G64" s="470">
        <f t="shared" si="8"/>
        <v>5</v>
      </c>
      <c r="H64" s="470">
        <v>57</v>
      </c>
      <c r="I64" s="455">
        <f t="shared" ca="1" si="5"/>
        <v>4152372.7863715654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17301.553276548191</v>
      </c>
      <c r="L64" s="455">
        <f t="shared" ca="1" si="3"/>
        <v>4169674.3396481136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8092537.3351736842</v>
      </c>
      <c r="C65" s="458">
        <f t="shared" si="0"/>
        <v>198241.13694716871</v>
      </c>
      <c r="D65" s="458">
        <f ca="1">SUMIF(G:G,58,K:K)</f>
        <v>408577.65020406031</v>
      </c>
      <c r="E65" s="458">
        <f t="shared" ca="1" si="1"/>
        <v>8302873.8484305758</v>
      </c>
      <c r="F65" s="442"/>
      <c r="G65" s="470">
        <f t="shared" si="8"/>
        <v>5</v>
      </c>
      <c r="H65" s="470">
        <v>58</v>
      </c>
      <c r="I65" s="455">
        <f t="shared" ca="1" si="5"/>
        <v>4169674.3396481136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17373.64308186714</v>
      </c>
      <c r="L65" s="455">
        <f t="shared" ca="1" si="3"/>
        <v>4187047.9827299807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8302873.8484305758</v>
      </c>
      <c r="C66" s="458">
        <f t="shared" si="0"/>
        <v>198241.13694716871</v>
      </c>
      <c r="D66" s="458">
        <f ca="1">SUMIF(G:G,59,K:K)</f>
        <v>419338.86541610898</v>
      </c>
      <c r="E66" s="458">
        <f t="shared" ca="1" si="1"/>
        <v>8523971.5768995155</v>
      </c>
      <c r="F66" s="442"/>
      <c r="G66" s="470">
        <f t="shared" si="8"/>
        <v>5</v>
      </c>
      <c r="H66" s="470">
        <v>59</v>
      </c>
      <c r="I66" s="455">
        <f t="shared" ca="1" si="5"/>
        <v>4187047.9827299807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17446.033261374916</v>
      </c>
      <c r="L66" s="455">
        <f t="shared" ca="1" si="3"/>
        <v>4204494.0159913553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8523971.5768995155</v>
      </c>
      <c r="C67" s="458">
        <f t="shared" si="0"/>
        <v>198241.13694716871</v>
      </c>
      <c r="D67" s="458">
        <f t="shared" ref="D67:D71" ca="1" si="9">SUMIF(G:G,60,K:K)</f>
        <v>430650.64482192037</v>
      </c>
      <c r="E67" s="458">
        <f t="shared" ca="1" si="1"/>
        <v>8756381.0847742669</v>
      </c>
      <c r="F67" s="442"/>
      <c r="G67" s="470">
        <f t="shared" si="8"/>
        <v>5</v>
      </c>
      <c r="H67" s="470">
        <v>60</v>
      </c>
      <c r="I67" s="455">
        <f t="shared" ca="1" si="5"/>
        <v>4204494.0159913553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17518.725066630646</v>
      </c>
      <c r="L67" s="455">
        <f t="shared" ca="1" si="3"/>
        <v>4222012.7410579864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8756381.0847742669</v>
      </c>
      <c r="C68" s="458">
        <f t="shared" si="0"/>
        <v>198241.13694716871</v>
      </c>
      <c r="D68" s="458">
        <f t="shared" ca="1" si="9"/>
        <v>430650.64482192037</v>
      </c>
      <c r="E68" s="458">
        <f t="shared" ca="1" si="1"/>
        <v>8988790.5926490184</v>
      </c>
      <c r="F68" s="442"/>
      <c r="G68" s="470">
        <f>G67+1</f>
        <v>6</v>
      </c>
      <c r="H68" s="470">
        <v>61</v>
      </c>
      <c r="I68" s="455">
        <f t="shared" ca="1" si="5"/>
        <v>4222012.7410579864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17591.719754408277</v>
      </c>
      <c r="L68" s="455">
        <f t="shared" ca="1" si="3"/>
        <v>4239604.4608123945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8988790.5926490184</v>
      </c>
      <c r="C69" s="458">
        <f t="shared" si="0"/>
        <v>198241.13694716871</v>
      </c>
      <c r="D69" s="458">
        <f t="shared" ca="1" si="9"/>
        <v>430650.64482192037</v>
      </c>
      <c r="E69" s="458">
        <f t="shared" ca="1" si="1"/>
        <v>9221200.1005237699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4239604.4608123945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17665.01858671831</v>
      </c>
      <c r="L69" s="455">
        <f t="shared" ca="1" si="3"/>
        <v>4257269.479399113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9221200.1005237699</v>
      </c>
      <c r="C70" s="458">
        <f t="shared" si="0"/>
        <v>198241.13694716871</v>
      </c>
      <c r="D70" s="458">
        <f t="shared" ca="1" si="9"/>
        <v>430650.64482192037</v>
      </c>
      <c r="E70" s="458">
        <f t="shared" ca="1" si="1"/>
        <v>9453609.6083985213</v>
      </c>
      <c r="F70" s="442"/>
      <c r="G70" s="470">
        <f t="shared" si="10"/>
        <v>6</v>
      </c>
      <c r="H70" s="470">
        <v>63</v>
      </c>
      <c r="I70" s="455">
        <f t="shared" ca="1" si="5"/>
        <v>4257269.479399113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17738.622830829638</v>
      </c>
      <c r="L70" s="455">
        <f t="shared" ca="1" si="3"/>
        <v>4275008.1022299426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9453609.6083985213</v>
      </c>
      <c r="C71" s="458">
        <f t="shared" si="0"/>
        <v>198241.13694716871</v>
      </c>
      <c r="D71" s="458">
        <f t="shared" ca="1" si="9"/>
        <v>430650.64482192037</v>
      </c>
      <c r="E71" s="458">
        <f t="shared" ca="1" si="1"/>
        <v>9686019.1162732728</v>
      </c>
      <c r="F71" s="442"/>
      <c r="G71" s="470">
        <f t="shared" si="10"/>
        <v>6</v>
      </c>
      <c r="H71" s="470">
        <v>64</v>
      </c>
      <c r="I71" s="455">
        <f t="shared" ca="1" si="5"/>
        <v>4275008.1022299426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17812.533759291426</v>
      </c>
      <c r="L71" s="455">
        <f t="shared" ca="1" si="3"/>
        <v>4292820.6359892339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4292820.6359892339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17886.752649955142</v>
      </c>
      <c r="L72" s="455">
        <f t="shared" ca="1" si="3"/>
        <v>4310707.3886391893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4310707.3886391893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17961.280785996623</v>
      </c>
      <c r="L73" s="455">
        <f t="shared" ca="1" si="3"/>
        <v>4328668.6694251858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4328668.6694251858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18036.119455938275</v>
      </c>
      <c r="L74" s="455">
        <f t="shared" ca="1" si="3"/>
        <v>4346704.788881124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4346704.788881124</v>
      </c>
      <c r="J75" s="455">
        <f t="array" ref="J75">IFERROR(INDEX('Retirement Calculator'!K:K,MATCH('Lorri 401b'!N75,'Retirement Calculator'!A:A,0),0),0)</f>
        <v>18263.995145597393</v>
      </c>
      <c r="K75" s="455">
        <f t="shared" ca="1" si="2"/>
        <v>18035.169973898028</v>
      </c>
      <c r="L75" s="455">
        <f t="shared" ca="1" si="3"/>
        <v>4346475.9637094242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4346475.9637094242</v>
      </c>
      <c r="J76" s="455">
        <f t="array" ref="J76">IFERROR(INDEX('Retirement Calculator'!K:K,MATCH('Lorri 401b'!N76,'Retirement Calculator'!A:A,0),0),0)</f>
        <v>18263.995145597393</v>
      </c>
      <c r="K76" s="455">
        <f t="shared" ca="1" si="2"/>
        <v>18034.216535682612</v>
      </c>
      <c r="L76" s="455">
        <f t="shared" ca="1" si="3"/>
        <v>4346246.1850995095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4346246.1850995095</v>
      </c>
      <c r="J77" s="455">
        <f t="array" ref="J77">IFERROR(INDEX('Retirement Calculator'!K:K,MATCH('Lorri 401b'!N77,'Retirement Calculator'!A:A,0),0),0)</f>
        <v>18263.995145597393</v>
      </c>
      <c r="K77" s="455">
        <f t="shared" ca="1" si="2"/>
        <v>18033.259124807966</v>
      </c>
      <c r="L77" s="455">
        <f t="shared" ca="1" si="3"/>
        <v>4346015.4490787201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4346015.4490787201</v>
      </c>
      <c r="J78" s="455">
        <f t="array" ref="J78">IFERROR(INDEX('Retirement Calculator'!K:K,MATCH('Lorri 401b'!N78,'Retirement Calculator'!A:A,0),0),0)</f>
        <v>18263.995145597393</v>
      </c>
      <c r="K78" s="455">
        <f t="shared" ca="1" si="2"/>
        <v>18032.297724721342</v>
      </c>
      <c r="L78" s="455">
        <f t="shared" ca="1" si="3"/>
        <v>4345783.7516578436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4345783.7516578436</v>
      </c>
      <c r="J79" s="455">
        <f t="array" ref="J79">IFERROR(INDEX('Retirement Calculator'!K:K,MATCH('Lorri 401b'!N79,'Retirement Calculator'!A:A,0),0),0)</f>
        <v>18263.995145597393</v>
      </c>
      <c r="K79" s="455">
        <f t="shared" ca="1" si="2"/>
        <v>18031.332318801025</v>
      </c>
      <c r="L79" s="455">
        <f t="shared" ca="1" si="3"/>
        <v>4345551.0888310475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4345551.0888310475</v>
      </c>
      <c r="J80" s="455">
        <f t="array" ref="J80">IFERROR(INDEX('Retirement Calculator'!K:K,MATCH('Lorri 401b'!N80,'Retirement Calculator'!A:A,0),0),0)</f>
        <v>18263.995145597393</v>
      </c>
      <c r="K80" s="455">
        <f t="shared" ca="1" si="2"/>
        <v>18030.362890356042</v>
      </c>
      <c r="L80" s="455">
        <f t="shared" ca="1" si="3"/>
        <v>4345317.4565758063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4345317.4565758063</v>
      </c>
      <c r="J81" s="455">
        <f t="array" ref="J81">IFERROR(INDEX('Retirement Calculator'!K:K,MATCH('Lorri 401b'!N81,'Retirement Calculator'!A:A,0),0),0)</f>
        <v>18263.995145597393</v>
      </c>
      <c r="K81" s="455">
        <f t="shared" ca="1" si="2"/>
        <v>18029.389422625871</v>
      </c>
      <c r="L81" s="455">
        <f t="shared" ca="1" si="3"/>
        <v>4345082.850852835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4345082.850852835</v>
      </c>
      <c r="J82" s="455">
        <f t="array" ref="J82">IFERROR(INDEX('Retirement Calculator'!K:K,MATCH('Lorri 401b'!N82,'Retirement Calculator'!A:A,0),0),0)</f>
        <v>18263.995145597393</v>
      </c>
      <c r="K82" s="455">
        <f t="shared" ca="1" si="2"/>
        <v>18028.411898780156</v>
      </c>
      <c r="L82" s="455">
        <f t="shared" ca="1" si="3"/>
        <v>4344847.2676060181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4344847.2676060181</v>
      </c>
      <c r="J83" s="455">
        <f t="array" ref="J83">IFERROR(INDEX('Retirement Calculator'!K:K,MATCH('Lorri 401b'!N83,'Retirement Calculator'!A:A,0),0),0)</f>
        <v>18263.995145597393</v>
      </c>
      <c r="K83" s="455">
        <f t="shared" ca="1" si="2"/>
        <v>18027.430301918419</v>
      </c>
      <c r="L83" s="455">
        <f t="shared" ca="1" si="3"/>
        <v>4344610.7027623393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4344610.7027623393</v>
      </c>
      <c r="J84" s="455">
        <f t="array" ref="J84">IFERROR(INDEX('Retirement Calculator'!K:K,MATCH('Lorri 401b'!N84,'Retirement Calculator'!A:A,0),0),0)</f>
        <v>18263.995145597393</v>
      </c>
      <c r="K84" s="455">
        <f t="shared" ca="1" si="2"/>
        <v>18026.444615069759</v>
      </c>
      <c r="L84" s="455">
        <f t="shared" ca="1" si="3"/>
        <v>4344373.1522318115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4344373.1522318115</v>
      </c>
      <c r="J85" s="455">
        <f t="array" ref="J85">IFERROR(INDEX('Retirement Calculator'!K:K,MATCH('Lorri 401b'!N85,'Retirement Calculator'!A:A,0),0),0)</f>
        <v>18263.995145597393</v>
      </c>
      <c r="K85" s="455">
        <f t="shared" ca="1" si="2"/>
        <v>18025.454821192558</v>
      </c>
      <c r="L85" s="455">
        <f t="shared" ca="1" si="3"/>
        <v>4344134.6119074067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4344134.6119074067</v>
      </c>
      <c r="J86" s="455">
        <f t="array" ref="J86">IFERROR(INDEX('Retirement Calculator'!K:K,MATCH('Lorri 401b'!N86,'Retirement Calculator'!A:A,0),0),0)</f>
        <v>18263.995145597393</v>
      </c>
      <c r="K86" s="455">
        <f t="shared" ca="1" si="2"/>
        <v>18024.460903174204</v>
      </c>
      <c r="L86" s="455">
        <f t="shared" ca="1" si="3"/>
        <v>4343895.0776649835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4343895.0776649835</v>
      </c>
      <c r="J87" s="455">
        <f t="array" ref="J87">IFERROR(INDEX('Retirement Calculator'!K:K,MATCH('Lorri 401b'!N87,'Retirement Calculator'!A:A,0),0),0)</f>
        <v>18263.995145597393</v>
      </c>
      <c r="K87" s="455">
        <f t="shared" ca="1" si="2"/>
        <v>18023.462843830774</v>
      </c>
      <c r="L87" s="455">
        <f t="shared" ca="1" si="3"/>
        <v>4343654.5453632167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4343654.5453632167</v>
      </c>
      <c r="J88" s="455">
        <f t="array" ref="J88">IFERROR(INDEX('Retirement Calculator'!K:K,MATCH('Lorri 401b'!N88,'Retirement Calculator'!A:A,0),0),0)</f>
        <v>18263.995145597393</v>
      </c>
      <c r="K88" s="455">
        <f t="shared" ca="1" si="2"/>
        <v>18022.460625906748</v>
      </c>
      <c r="L88" s="455">
        <f t="shared" ca="1" si="3"/>
        <v>4343413.0108435256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4343413.0108435256</v>
      </c>
      <c r="J89" s="455">
        <f t="array" ref="J89">IFERROR(INDEX('Retirement Calculator'!K:K,MATCH('Lorri 401b'!N89,'Retirement Calculator'!A:A,0),0),0)</f>
        <v>18263.995145597393</v>
      </c>
      <c r="K89" s="455">
        <f t="shared" ca="1" si="2"/>
        <v>18021.454232074699</v>
      </c>
      <c r="L89" s="455">
        <f t="shared" ca="1" si="3"/>
        <v>4343170.4699300025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4343170.4699300025</v>
      </c>
      <c r="J90" s="455">
        <f t="array" ref="J90">IFERROR(INDEX('Retirement Calculator'!K:K,MATCH('Lorri 401b'!N90,'Retirement Calculator'!A:A,0),0),0)</f>
        <v>18263.995145597393</v>
      </c>
      <c r="K90" s="455">
        <f t="shared" ca="1" si="2"/>
        <v>18020.443644935021</v>
      </c>
      <c r="L90" s="455">
        <f t="shared" ca="1" si="3"/>
        <v>4342926.9184293402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4342926.9184293402</v>
      </c>
      <c r="J91" s="455">
        <f t="array" ref="J91">IFERROR(INDEX('Retirement Calculator'!K:K,MATCH('Lorri 401b'!N91,'Retirement Calculator'!A:A,0),0),0)</f>
        <v>18263.995145597393</v>
      </c>
      <c r="K91" s="455">
        <f t="shared" ca="1" si="2"/>
        <v>18019.428847015595</v>
      </c>
      <c r="L91" s="455">
        <f t="shared" ca="1" si="3"/>
        <v>4342682.3521307586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4342682.3521307586</v>
      </c>
      <c r="J92" s="455">
        <f t="array" ref="J92">IFERROR(INDEX('Retirement Calculator'!K:K,MATCH('Lorri 401b'!N92,'Retirement Calculator'!A:A,0),0),0)</f>
        <v>18263.995145597393</v>
      </c>
      <c r="K92" s="455">
        <f t="shared" ca="1" si="2"/>
        <v>18018.409820771503</v>
      </c>
      <c r="L92" s="455">
        <f t="shared" ca="1" si="3"/>
        <v>4342436.7668059329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4342436.7668059329</v>
      </c>
      <c r="J93" s="455">
        <f t="array" ref="J93">IFERROR(INDEX('Retirement Calculator'!K:K,MATCH('Lorri 401b'!N93,'Retirement Calculator'!A:A,0),0),0)</f>
        <v>18263.995145597393</v>
      </c>
      <c r="K93" s="455">
        <f t="shared" ca="1" si="2"/>
        <v>18017.386548584731</v>
      </c>
      <c r="L93" s="455">
        <f t="shared" ca="1" si="3"/>
        <v>4342190.1582089197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4342190.1582089197</v>
      </c>
      <c r="J94" s="455">
        <f t="array" ref="J94">IFERROR(INDEX('Retirement Calculator'!K:K,MATCH('Lorri 401b'!N94,'Retirement Calculator'!A:A,0),0),0)</f>
        <v>18263.995145597393</v>
      </c>
      <c r="K94" s="455">
        <f t="shared" ca="1" si="2"/>
        <v>18016.359012763842</v>
      </c>
      <c r="L94" s="455">
        <f t="shared" ca="1" si="3"/>
        <v>4341942.5220760861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4341942.5220760861</v>
      </c>
      <c r="J95" s="455">
        <f t="array" ref="J95">IFERROR(INDEX('Retirement Calculator'!K:K,MATCH('Lorri 401b'!N95,'Retirement Calculator'!A:A,0),0),0)</f>
        <v>18263.995145597393</v>
      </c>
      <c r="K95" s="455">
        <f t="shared" ca="1" si="2"/>
        <v>18015.327195543701</v>
      </c>
      <c r="L95" s="455">
        <f t="shared" ca="1" si="3"/>
        <v>4341693.8541260324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4341693.8541260324</v>
      </c>
      <c r="J96" s="455">
        <f t="array" ref="J96">IFERROR(INDEX('Retirement Calculator'!K:K,MATCH('Lorri 401b'!N96,'Retirement Calculator'!A:A,0),0),0)</f>
        <v>18263.995145597393</v>
      </c>
      <c r="K96" s="455">
        <f t="shared" ca="1" si="2"/>
        <v>18014.291079085146</v>
      </c>
      <c r="L96" s="455">
        <f t="shared" ca="1" si="3"/>
        <v>4341444.1500595203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4341444.1500595203</v>
      </c>
      <c r="J97" s="455">
        <f t="array" ref="J97">IFERROR(INDEX('Retirement Calculator'!K:K,MATCH('Lorri 401b'!N97,'Retirement Calculator'!A:A,0),0),0)</f>
        <v>18263.995145597393</v>
      </c>
      <c r="K97" s="455">
        <f t="shared" ca="1" si="2"/>
        <v>18013.250645474676</v>
      </c>
      <c r="L97" s="455">
        <f t="shared" ca="1" si="3"/>
        <v>4341193.4055593973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4341193.4055593973</v>
      </c>
      <c r="J98" s="455">
        <f t="array" ref="J98">IFERROR(INDEX('Retirement Calculator'!K:K,MATCH('Lorri 401b'!N98,'Retirement Calculator'!A:A,0),0),0)</f>
        <v>18263.995145597393</v>
      </c>
      <c r="K98" s="455">
        <f t="shared" ca="1" si="2"/>
        <v>18012.205876724165</v>
      </c>
      <c r="L98" s="455">
        <f t="shared" ca="1" si="3"/>
        <v>4340941.6162905237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4340941.6162905237</v>
      </c>
      <c r="J99" s="455">
        <f t="array" ref="J99">IFERROR(INDEX('Retirement Calculator'!K:K,MATCH('Lorri 401b'!N99,'Retirement Calculator'!A:A,0),0),0)</f>
        <v>18263.995145597393</v>
      </c>
      <c r="K99" s="455">
        <f t="shared" ca="1" si="2"/>
        <v>18011.156754770527</v>
      </c>
      <c r="L99" s="455">
        <f t="shared" ca="1" si="3"/>
        <v>4340688.7778996965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4340688.7778996965</v>
      </c>
      <c r="J100" s="455">
        <f t="array" ref="J100">IFERROR(INDEX('Retirement Calculator'!K:K,MATCH('Lorri 401b'!N100,'Retirement Calculator'!A:A,0),0),0)</f>
        <v>18263.995145597393</v>
      </c>
      <c r="K100" s="455">
        <f t="shared" ca="1" si="2"/>
        <v>18010.103261475411</v>
      </c>
      <c r="L100" s="455">
        <f t="shared" ca="1" si="3"/>
        <v>4340434.8860155744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4340434.8860155744</v>
      </c>
      <c r="J101" s="455">
        <f t="array" ref="J101">IFERROR(INDEX('Retirement Calculator'!K:K,MATCH('Lorri 401b'!N101,'Retirement Calculator'!A:A,0),0),0)</f>
        <v>18263.995145597393</v>
      </c>
      <c r="K101" s="455">
        <f t="shared" ca="1" si="2"/>
        <v>18009.045378624905</v>
      </c>
      <c r="L101" s="455">
        <f t="shared" ca="1" si="3"/>
        <v>4340179.9362486014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4340179.9362486014</v>
      </c>
      <c r="J102" s="455">
        <f t="array" ref="J102">IFERROR(INDEX('Retirement Calculator'!K:K,MATCH('Lorri 401b'!N102,'Retirement Calculator'!A:A,0),0),0)</f>
        <v>18263.995145597393</v>
      </c>
      <c r="K102" s="455">
        <f t="shared" ca="1" si="2"/>
        <v>18007.983087929184</v>
      </c>
      <c r="L102" s="455">
        <f t="shared" ca="1" si="3"/>
        <v>4339923.9241909329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4339923.9241909329</v>
      </c>
      <c r="J103" s="455">
        <f t="array" ref="J103">IFERROR(INDEX('Retirement Calculator'!K:K,MATCH('Lorri 401b'!N103,'Retirement Calculator'!A:A,0),0),0)</f>
        <v>18263.995145597393</v>
      </c>
      <c r="K103" s="455">
        <f t="shared" ca="1" si="2"/>
        <v>18006.916371022231</v>
      </c>
      <c r="L103" s="455">
        <f t="shared" ca="1" si="3"/>
        <v>4339666.8454163577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4339666.8454163577</v>
      </c>
      <c r="J104" s="455">
        <f t="array" ref="J104">IFERROR(INDEX('Retirement Calculator'!K:K,MATCH('Lorri 401b'!N104,'Retirement Calculator'!A:A,0),0),0)</f>
        <v>18263.995145597393</v>
      </c>
      <c r="K104" s="455">
        <f t="shared" ca="1" si="2"/>
        <v>18005.845209461502</v>
      </c>
      <c r="L104" s="455">
        <f t="shared" ca="1" si="3"/>
        <v>4339408.6954802219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4339408.6954802219</v>
      </c>
      <c r="J105" s="455">
        <f t="array" ref="J105">IFERROR(INDEX('Retirement Calculator'!K:K,MATCH('Lorri 401b'!N105,'Retirement Calculator'!A:A,0),0),0)</f>
        <v>16520.094745597391</v>
      </c>
      <c r="K105" s="455">
        <f t="shared" ca="1" si="2"/>
        <v>18012.035836394265</v>
      </c>
      <c r="L105" s="455">
        <f t="shared" ca="1" si="3"/>
        <v>4340900.636571018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4340900.636571018</v>
      </c>
      <c r="J106" s="455">
        <f t="array" ref="J106">IFERROR(INDEX('Retirement Calculator'!K:K,MATCH('Lorri 401b'!N106,'Retirement Calculator'!A:A,0),0),0)</f>
        <v>16520.094745597391</v>
      </c>
      <c r="K106" s="455">
        <f t="shared" ca="1" si="2"/>
        <v>18018.252257605916</v>
      </c>
      <c r="L106" s="455">
        <f t="shared" ca="1" si="3"/>
        <v>4342398.7940830262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4342398.7940830262</v>
      </c>
      <c r="J107" s="455">
        <f t="array" ref="J107">IFERROR(INDEX('Retirement Calculator'!K:K,MATCH('Lorri 401b'!N107,'Retirement Calculator'!A:A,0),0),0)</f>
        <v>16520.094745597391</v>
      </c>
      <c r="K107" s="455">
        <f t="shared" ca="1" si="2"/>
        <v>18024.494580572617</v>
      </c>
      <c r="L107" s="455">
        <f t="shared" ca="1" si="3"/>
        <v>4343903.1939180009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4343903.1939180009</v>
      </c>
      <c r="J108" s="455">
        <f t="array" ref="J108">IFERROR(INDEX('Retirement Calculator'!K:K,MATCH('Lorri 401b'!N108,'Retirement Calculator'!A:A,0),0),0)</f>
        <v>16520.094745597391</v>
      </c>
      <c r="K108" s="455">
        <f t="shared" ca="1" si="2"/>
        <v>18030.762913218347</v>
      </c>
      <c r="L108" s="455">
        <f t="shared" ca="1" si="3"/>
        <v>4345413.8620856218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4345413.8620856218</v>
      </c>
      <c r="J109" s="455">
        <f t="array" ref="J109">IFERROR(INDEX('Retirement Calculator'!K:K,MATCH('Lorri 401b'!N109,'Retirement Calculator'!A:A,0),0),0)</f>
        <v>16520.094745597391</v>
      </c>
      <c r="K109" s="455">
        <f t="shared" ca="1" si="2"/>
        <v>18037.057363916767</v>
      </c>
      <c r="L109" s="455">
        <f t="shared" ca="1" si="3"/>
        <v>4346930.8247039411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4346930.8247039411</v>
      </c>
      <c r="J110" s="455">
        <f t="array" ref="J110">IFERROR(INDEX('Retirement Calculator'!K:K,MATCH('Lorri 401b'!N110,'Retirement Calculator'!A:A,0),0),0)</f>
        <v>16520.094745597391</v>
      </c>
      <c r="K110" s="455">
        <f t="shared" ca="1" si="2"/>
        <v>18043.378041493095</v>
      </c>
      <c r="L110" s="455">
        <f t="shared" ca="1" si="3"/>
        <v>4348454.1079998361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4348454.1079998361</v>
      </c>
      <c r="J111" s="455">
        <f t="array" ref="J111">IFERROR(INDEX('Retirement Calculator'!K:K,MATCH('Lorri 401b'!N111,'Retirement Calculator'!A:A,0),0),0)</f>
        <v>16520.094745597391</v>
      </c>
      <c r="K111" s="455">
        <f t="shared" ca="1" si="2"/>
        <v>18049.725055225994</v>
      </c>
      <c r="L111" s="455">
        <f t="shared" ca="1" si="3"/>
        <v>4349983.7383094644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4349983.7383094644</v>
      </c>
      <c r="J112" s="455">
        <f t="array" ref="J112">IFERROR(INDEX('Retirement Calculator'!K:K,MATCH('Lorri 401b'!N112,'Retirement Calculator'!A:A,0),0),0)</f>
        <v>16520.094745597391</v>
      </c>
      <c r="K112" s="455">
        <f t="shared" ca="1" si="2"/>
        <v>18056.098514849444</v>
      </c>
      <c r="L112" s="455">
        <f t="shared" ca="1" si="3"/>
        <v>4351519.7420787159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4351519.7420787159</v>
      </c>
      <c r="J113" s="455">
        <f t="array" ref="J113">IFERROR(INDEX('Retirement Calculator'!K:K,MATCH('Lorri 401b'!N113,'Retirement Calculator'!A:A,0),0),0)</f>
        <v>16520.094745597391</v>
      </c>
      <c r="K113" s="455">
        <f t="shared" ca="1" si="2"/>
        <v>18062.498530554658</v>
      </c>
      <c r="L113" s="455">
        <f t="shared" ca="1" si="3"/>
        <v>4353062.1458636727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4353062.1458636727</v>
      </c>
      <c r="J114" s="455">
        <f t="array" ref="J114">IFERROR(INDEX('Retirement Calculator'!K:K,MATCH('Lorri 401b'!N114,'Retirement Calculator'!A:A,0),0),0)</f>
        <v>16520.094745597391</v>
      </c>
      <c r="K114" s="455">
        <f t="shared" ca="1" si="2"/>
        <v>18068.925212991977</v>
      </c>
      <c r="L114" s="455">
        <f t="shared" ca="1" si="3"/>
        <v>4354610.9763310673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4354610.9763310673</v>
      </c>
      <c r="J115" s="455">
        <f t="array" ref="J115">IFERROR(INDEX('Retirement Calculator'!K:K,MATCH('Lorri 401b'!N115,'Retirement Calculator'!A:A,0),0),0)</f>
        <v>16520.094745597391</v>
      </c>
      <c r="K115" s="455">
        <f t="shared" ca="1" si="2"/>
        <v>18075.378673272789</v>
      </c>
      <c r="L115" s="455">
        <f t="shared" ca="1" si="3"/>
        <v>4356166.2602587426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4356166.2602587426</v>
      </c>
      <c r="J116" s="455">
        <f t="array" ref="J116">IFERROR(INDEX('Retirement Calculator'!K:K,MATCH('Lorri 401b'!N116,'Retirement Calculator'!A:A,0),0),0)</f>
        <v>16520.094745597391</v>
      </c>
      <c r="K116" s="455">
        <f t="shared" ca="1" si="2"/>
        <v>18081.859022971435</v>
      </c>
      <c r="L116" s="455">
        <f t="shared" ca="1" si="3"/>
        <v>4357728.024536116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4357728.024536116</v>
      </c>
      <c r="J117" s="455">
        <f t="array" ref="J117">IFERROR(INDEX('Retirement Calculator'!K:K,MATCH('Lorri 401b'!N117,'Retirement Calculator'!A:A,0),0),0)</f>
        <v>16520.094745597391</v>
      </c>
      <c r="K117" s="455">
        <f t="shared" ca="1" si="2"/>
        <v>18088.366374127159</v>
      </c>
      <c r="L117" s="455">
        <f t="shared" ca="1" si="3"/>
        <v>4359296.2961646458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4359296.2961646458</v>
      </c>
      <c r="J118" s="455">
        <f t="array" ref="J118">IFERROR(INDEX('Retirement Calculator'!K:K,MATCH('Lorri 401b'!N118,'Retirement Calculator'!A:A,0),0),0)</f>
        <v>16520.094745597391</v>
      </c>
      <c r="K118" s="455">
        <f t="shared" ca="1" si="2"/>
        <v>18094.900839246035</v>
      </c>
      <c r="L118" s="455">
        <f t="shared" ca="1" si="3"/>
        <v>4360871.1022582939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4360871.1022582939</v>
      </c>
      <c r="J119" s="455">
        <f t="array" ref="J119">IFERROR(INDEX('Retirement Calculator'!K:K,MATCH('Lorri 401b'!N119,'Retirement Calculator'!A:A,0),0),0)</f>
        <v>16520.094745597391</v>
      </c>
      <c r="K119" s="455">
        <f t="shared" ca="1" si="2"/>
        <v>18101.462531302899</v>
      </c>
      <c r="L119" s="455">
        <f t="shared" ca="1" si="3"/>
        <v>4362452.4700439991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4362452.4700439991</v>
      </c>
      <c r="J120" s="455">
        <f t="array" ref="J120">IFERROR(INDEX('Retirement Calculator'!K:K,MATCH('Lorri 401b'!N120,'Retirement Calculator'!A:A,0),0),0)</f>
        <v>16520.094745597391</v>
      </c>
      <c r="K120" s="455">
        <f t="shared" ca="1" si="2"/>
        <v>18108.051563743338</v>
      </c>
      <c r="L120" s="455">
        <f t="shared" ca="1" si="3"/>
        <v>4364040.4268621448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4364040.4268621448</v>
      </c>
      <c r="J121" s="455">
        <f t="array" ref="J121">IFERROR(INDEX('Retirement Calculator'!K:K,MATCH('Lorri 401b'!N121,'Retirement Calculator'!A:A,0),0),0)</f>
        <v>16520.094745597391</v>
      </c>
      <c r="K121" s="455">
        <f t="shared" ca="1" si="2"/>
        <v>18114.668050485612</v>
      </c>
      <c r="L121" s="455">
        <f t="shared" ca="1" si="3"/>
        <v>4365635.0001670327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4365635.0001670327</v>
      </c>
      <c r="J122" s="455">
        <f t="array" ref="J122">IFERROR(INDEX('Retirement Calculator'!K:K,MATCH('Lorri 401b'!N122,'Retirement Calculator'!A:A,0),0),0)</f>
        <v>16520.094745597391</v>
      </c>
      <c r="K122" s="455">
        <f t="shared" ca="1" si="2"/>
        <v>18121.312105922647</v>
      </c>
      <c r="L122" s="455">
        <f t="shared" ca="1" si="3"/>
        <v>4367236.2175273579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4367236.2175273579</v>
      </c>
      <c r="J123" s="455">
        <f t="array" ref="J123">IFERROR(INDEX('Retirement Calculator'!K:K,MATCH('Lorri 401b'!N123,'Retirement Calculator'!A:A,0),0),0)</f>
        <v>16520.094745597391</v>
      </c>
      <c r="K123" s="455">
        <f t="shared" ca="1" si="2"/>
        <v>18127.983844924001</v>
      </c>
      <c r="L123" s="455">
        <f t="shared" ca="1" si="3"/>
        <v>4368844.1066266838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4368844.1066266838</v>
      </c>
      <c r="J124" s="455">
        <f t="array" ref="J124">IFERROR(INDEX('Retirement Calculator'!K:K,MATCH('Lorri 401b'!N124,'Retirement Calculator'!A:A,0),0),0)</f>
        <v>16520.094745597391</v>
      </c>
      <c r="K124" s="455">
        <f t="shared" ca="1" si="2"/>
        <v>18134.683382837859</v>
      </c>
      <c r="L124" s="455">
        <f t="shared" ca="1" si="3"/>
        <v>4370458.6952639241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4370458.6952639241</v>
      </c>
      <c r="J125" s="455">
        <f t="array" ref="J125">IFERROR(INDEX('Retirement Calculator'!K:K,MATCH('Lorri 401b'!N125,'Retirement Calculator'!A:A,0),0),0)</f>
        <v>16520.094745597391</v>
      </c>
      <c r="K125" s="455">
        <f t="shared" ca="1" si="2"/>
        <v>18141.410835493025</v>
      </c>
      <c r="L125" s="455">
        <f t="shared" ca="1" si="3"/>
        <v>4372080.0113538196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4372080.0113538196</v>
      </c>
      <c r="J126" s="455">
        <f t="array" ref="J126">IFERROR(INDEX('Retirement Calculator'!K:K,MATCH('Lorri 401b'!N126,'Retirement Calculator'!A:A,0),0),0)</f>
        <v>16520.094745597391</v>
      </c>
      <c r="K126" s="455">
        <f t="shared" ca="1" si="2"/>
        <v>18148.166319200925</v>
      </c>
      <c r="L126" s="455">
        <f t="shared" ca="1" si="3"/>
        <v>4373708.0829274226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4373708.0829274226</v>
      </c>
      <c r="J127" s="455">
        <f t="array" ref="J127">IFERROR(INDEX('Retirement Calculator'!K:K,MATCH('Lorri 401b'!N127,'Retirement Calculator'!A:A,0),0),0)</f>
        <v>16520.094745597391</v>
      </c>
      <c r="K127" s="455">
        <f t="shared" ca="1" si="2"/>
        <v>18154.949950757604</v>
      </c>
      <c r="L127" s="455">
        <f t="shared" ca="1" si="3"/>
        <v>4375342.9381325822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4375342.9381325822</v>
      </c>
      <c r="J128" s="455">
        <f t="array" ref="J128">IFERROR(INDEX('Retirement Calculator'!K:K,MATCH('Lorri 401b'!N128,'Retirement Calculator'!A:A,0),0),0)</f>
        <v>16520.094745597391</v>
      </c>
      <c r="K128" s="455">
        <f t="shared" ca="1" si="2"/>
        <v>18161.761847445767</v>
      </c>
      <c r="L128" s="455">
        <f t="shared" ca="1" si="3"/>
        <v>4376984.6052344302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4376984.6052344302</v>
      </c>
      <c r="J129" s="455">
        <f t="array" ref="J129">IFERROR(INDEX('Retirement Calculator'!K:K,MATCH('Lorri 401b'!N129,'Retirement Calculator'!A:A,0),0),0)</f>
        <v>16520.094745597391</v>
      </c>
      <c r="K129" s="455">
        <f t="shared" ca="1" si="2"/>
        <v>18168.6021270368</v>
      </c>
      <c r="L129" s="455">
        <f t="shared" ca="1" si="3"/>
        <v>4378633.1126158694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4378633.1126158694</v>
      </c>
      <c r="J130" s="455">
        <f t="array" ref="J130">IFERROR(INDEX('Retirement Calculator'!K:K,MATCH('Lorri 401b'!N130,'Retirement Calculator'!A:A,0),0),0)</f>
        <v>16520.094745597391</v>
      </c>
      <c r="K130" s="455">
        <f t="shared" ca="1" si="2"/>
        <v>18175.470907792798</v>
      </c>
      <c r="L130" s="455">
        <f t="shared" ca="1" si="3"/>
        <v>4380288.488778064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4380288.488778064</v>
      </c>
      <c r="J131" s="455">
        <f t="array" ref="J131">IFERROR(INDEX('Retirement Calculator'!K:K,MATCH('Lorri 401b'!N131,'Retirement Calculator'!A:A,0),0),0)</f>
        <v>16520.094745597391</v>
      </c>
      <c r="K131" s="455">
        <f t="shared" ca="1" si="2"/>
        <v>18182.368308468609</v>
      </c>
      <c r="L131" s="455">
        <f t="shared" ca="1" si="3"/>
        <v>4381950.7623409349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4381950.7623409349</v>
      </c>
      <c r="J132" s="455">
        <f t="array" ref="J132">IFERROR(INDEX('Retirement Calculator'!K:K,MATCH('Lorri 401b'!N132,'Retirement Calculator'!A:A,0),0),0)</f>
        <v>16520.094745597391</v>
      </c>
      <c r="K132" s="455">
        <f t="shared" ca="1" si="2"/>
        <v>18189.294448313904</v>
      </c>
      <c r="L132" s="455">
        <f t="shared" ca="1" si="3"/>
        <v>4383619.9620436514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4383619.9620436514</v>
      </c>
      <c r="J133" s="455">
        <f t="array" ref="J133">IFERROR(INDEX('Retirement Calculator'!K:K,MATCH('Lorri 401b'!N133,'Retirement Calculator'!A:A,0),0),0)</f>
        <v>16520.094745597391</v>
      </c>
      <c r="K133" s="455">
        <f t="shared" ca="1" si="2"/>
        <v>18196.249447075224</v>
      </c>
      <c r="L133" s="455">
        <f t="shared" ca="1" si="3"/>
        <v>4385296.1167451292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4385296.1167451292</v>
      </c>
      <c r="J134" s="455">
        <f t="array" ref="J134">IFERROR(INDEX('Retirement Calculator'!K:K,MATCH('Lorri 401b'!N134,'Retirement Calculator'!A:A,0),0),0)</f>
        <v>16520.094745597391</v>
      </c>
      <c r="K134" s="455">
        <f t="shared" ca="1" si="2"/>
        <v>18203.233424998049</v>
      </c>
      <c r="L134" s="455">
        <f t="shared" ca="1" si="3"/>
        <v>4386979.2554245293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4386979.2554245293</v>
      </c>
      <c r="J135" s="455">
        <f t="array" ref="J135">IFERROR(INDEX('Retirement Calculator'!K:K,MATCH('Lorri 401b'!N135,'Retirement Calculator'!A:A,0),0),0)</f>
        <v>16520.094745597391</v>
      </c>
      <c r="K135" s="455">
        <f t="shared" ca="1" si="2"/>
        <v>18210.246502828883</v>
      </c>
      <c r="L135" s="455">
        <f t="shared" ca="1" si="3"/>
        <v>4388669.4071817603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4388669.4071817603</v>
      </c>
      <c r="J136" s="455">
        <f t="array" ref="J136">IFERROR(INDEX('Retirement Calculator'!K:K,MATCH('Lorri 401b'!N136,'Retirement Calculator'!A:A,0),0),0)</f>
        <v>16520.094745597391</v>
      </c>
      <c r="K136" s="455">
        <f t="shared" ca="1" si="2"/>
        <v>18217.288801817343</v>
      </c>
      <c r="L136" s="455">
        <f t="shared" ca="1" si="3"/>
        <v>4390366.6012379797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4390366.6012379797</v>
      </c>
      <c r="J137" s="455">
        <f t="array" ref="J137">IFERROR(INDEX('Retirement Calculator'!K:K,MATCH('Lorri 401b'!N137,'Retirement Calculator'!A:A,0),0),0)</f>
        <v>16520.094745597391</v>
      </c>
      <c r="K137" s="455">
        <f t="shared" ca="1" si="2"/>
        <v>18224.360443718258</v>
      </c>
      <c r="L137" s="455">
        <f t="shared" ca="1" si="3"/>
        <v>4392070.8669360997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4392070.8669360997</v>
      </c>
      <c r="J138" s="455">
        <f t="array" ref="J138">IFERROR(INDEX('Retirement Calculator'!K:K,MATCH('Lorri 401b'!N138,'Retirement Calculator'!A:A,0),0),0)</f>
        <v>16520.094745597391</v>
      </c>
      <c r="K138" s="455">
        <f t="shared" ca="1" si="2"/>
        <v>18231.461550793756</v>
      </c>
      <c r="L138" s="455">
        <f t="shared" ca="1" si="3"/>
        <v>4393782.2337412955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4393782.2337412955</v>
      </c>
      <c r="J139" s="455">
        <f t="array" ref="J139">IFERROR(INDEX('Retirement Calculator'!K:K,MATCH('Lorri 401b'!N139,'Retirement Calculator'!A:A,0),0),0)</f>
        <v>16520.094745597391</v>
      </c>
      <c r="K139" s="455">
        <f t="shared" ca="1" si="2"/>
        <v>18238.592245815405</v>
      </c>
      <c r="L139" s="455">
        <f t="shared" ca="1" si="3"/>
        <v>4395500.731241513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4395500.731241513</v>
      </c>
      <c r="J140" s="455">
        <f t="array" ref="J140">IFERROR(INDEX('Retirement Calculator'!K:K,MATCH('Lorri 401b'!N140,'Retirement Calculator'!A:A,0),0),0)</f>
        <v>16520.094745597391</v>
      </c>
      <c r="K140" s="455">
        <f t="shared" ca="1" si="2"/>
        <v>18245.752652066312</v>
      </c>
      <c r="L140" s="455">
        <f t="shared" ca="1" si="3"/>
        <v>4397226.389147982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4397226.389147982</v>
      </c>
      <c r="J141" s="455">
        <f t="array" ref="J141">IFERROR(INDEX('Retirement Calculator'!K:K,MATCH('Lorri 401b'!N141,'Retirement Calculator'!A:A,0),0),0)</f>
        <v>16520.094745597391</v>
      </c>
      <c r="K141" s="455">
        <f t="shared" ca="1" si="2"/>
        <v>18252.942893343268</v>
      </c>
      <c r="L141" s="455">
        <f t="shared" ca="1" si="3"/>
        <v>4398959.2372957272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4398959.2372957272</v>
      </c>
      <c r="J142" s="455">
        <f t="array" ref="J142">IFERROR(INDEX('Retirement Calculator'!K:K,MATCH('Lorri 401b'!N142,'Retirement Calculator'!A:A,0),0),0)</f>
        <v>16520.094745597391</v>
      </c>
      <c r="K142" s="455">
        <f t="shared" ca="1" si="2"/>
        <v>18260.163093958872</v>
      </c>
      <c r="L142" s="455">
        <f t="shared" ca="1" si="3"/>
        <v>4400699.3056440884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4400699.3056440884</v>
      </c>
      <c r="J143" s="455">
        <f t="array" ref="J143">IFERROR(INDEX('Retirement Calculator'!K:K,MATCH('Lorri 401b'!N143,'Retirement Calculator'!A:A,0),0),0)</f>
        <v>16520.094745597391</v>
      </c>
      <c r="K143" s="455">
        <f t="shared" ca="1" si="2"/>
        <v>18267.413378743709</v>
      </c>
      <c r="L143" s="455">
        <f t="shared" ca="1" si="3"/>
        <v>4402446.6242772341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4402446.6242772341</v>
      </c>
      <c r="J144" s="455">
        <f t="array" ref="J144">IFERROR(INDEX('Retirement Calculator'!K:K,MATCH('Lorri 401b'!N144,'Retirement Calculator'!A:A,0),0),0)</f>
        <v>16520.094745597391</v>
      </c>
      <c r="K144" s="455">
        <f t="shared" ca="1" si="2"/>
        <v>18274.693873048484</v>
      </c>
      <c r="L144" s="455">
        <f t="shared" ca="1" si="3"/>
        <v>4404201.223404685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4404201.223404685</v>
      </c>
      <c r="J145" s="455">
        <f t="array" ref="J145">IFERROR(INDEX('Retirement Calculator'!K:K,MATCH('Lorri 401b'!N145,'Retirement Calculator'!A:A,0),0),0)</f>
        <v>16520.094745597391</v>
      </c>
      <c r="K145" s="455">
        <f t="shared" ca="1" si="2"/>
        <v>18282.004702746195</v>
      </c>
      <c r="L145" s="455">
        <f t="shared" ca="1" si="3"/>
        <v>4405963.1333618332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4405963.1333618332</v>
      </c>
      <c r="J146" s="455">
        <f t="array" ref="J146">IFERROR(INDEX('Retirement Calculator'!K:K,MATCH('Lorri 401b'!N146,'Retirement Calculator'!A:A,0),0),0)</f>
        <v>16520.094745597391</v>
      </c>
      <c r="K146" s="455">
        <f t="shared" ca="1" si="2"/>
        <v>18289.345994234314</v>
      </c>
      <c r="L146" s="455">
        <f t="shared" ca="1" si="3"/>
        <v>4407732.3846104695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4407732.3846104695</v>
      </c>
      <c r="J147" s="455">
        <f t="array" ref="J147">IFERROR(INDEX('Retirement Calculator'!K:K,MATCH('Lorri 401b'!N147,'Retirement Calculator'!A:A,0),0),0)</f>
        <v>16520.094745597391</v>
      </c>
      <c r="K147" s="455">
        <f t="shared" ca="1" si="2"/>
        <v>18296.717874436967</v>
      </c>
      <c r="L147" s="455">
        <f t="shared" ca="1" si="3"/>
        <v>4409509.0077393083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4409509.0077393083</v>
      </c>
      <c r="J148" s="455">
        <f t="array" ref="J148">IFERROR(INDEX('Retirement Calculator'!K:K,MATCH('Lorri 401b'!N148,'Retirement Calculator'!A:A,0),0),0)</f>
        <v>16520.094745597391</v>
      </c>
      <c r="K148" s="455">
        <f t="shared" ca="1" si="2"/>
        <v>18304.120470807127</v>
      </c>
      <c r="L148" s="455">
        <f t="shared" ca="1" si="3"/>
        <v>4411293.0334645174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4411293.0334645174</v>
      </c>
      <c r="J149" s="455">
        <f t="array" ref="J149">IFERROR(INDEX('Retirement Calculator'!K:K,MATCH('Lorri 401b'!N149,'Retirement Calculator'!A:A,0),0),0)</f>
        <v>16520.094745597391</v>
      </c>
      <c r="K149" s="455">
        <f t="shared" ca="1" si="2"/>
        <v>18311.553911328832</v>
      </c>
      <c r="L149" s="455">
        <f t="shared" ca="1" si="3"/>
        <v>4413084.4926302489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4413084.4926302489</v>
      </c>
      <c r="J150" s="455">
        <f t="array" ref="J150">IFERROR(INDEX('Retirement Calculator'!K:K,MATCH('Lorri 401b'!N150,'Retirement Calculator'!A:A,0),0),0)</f>
        <v>16520.094745597391</v>
      </c>
      <c r="K150" s="455">
        <f t="shared" ca="1" si="2"/>
        <v>18319.01832451938</v>
      </c>
      <c r="L150" s="455">
        <f t="shared" ca="1" si="3"/>
        <v>4414883.4162091706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4414883.4162091706</v>
      </c>
      <c r="J151" s="455">
        <f t="array" ref="J151">IFERROR(INDEX('Retirement Calculator'!K:K,MATCH('Lorri 401b'!N151,'Retirement Calculator'!A:A,0),0),0)</f>
        <v>16520.094745597391</v>
      </c>
      <c r="K151" s="455">
        <f t="shared" ca="1" si="2"/>
        <v>18326.513839431555</v>
      </c>
      <c r="L151" s="455">
        <f t="shared" ca="1" si="3"/>
        <v>4416689.8353030039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4416689.8353030039</v>
      </c>
      <c r="J152" s="455">
        <f t="array" ref="J152">IFERROR(INDEX('Retirement Calculator'!K:K,MATCH('Lorri 401b'!N152,'Retirement Calculator'!A:A,0),0),0)</f>
        <v>16520.094745597391</v>
      </c>
      <c r="K152" s="455">
        <f t="shared" ca="1" si="2"/>
        <v>18334.040585655857</v>
      </c>
      <c r="L152" s="455">
        <f t="shared" ca="1" si="3"/>
        <v>4418503.7811430618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4418503.7811430618</v>
      </c>
      <c r="J153" s="455">
        <f t="array" ref="J153">IFERROR(INDEX('Retirement Calculator'!K:K,MATCH('Lorri 401b'!N153,'Retirement Calculator'!A:A,0),0),0)</f>
        <v>16520.094745597391</v>
      </c>
      <c r="K153" s="455">
        <f t="shared" ca="1" si="2"/>
        <v>18341.598693322765</v>
      </c>
      <c r="L153" s="455">
        <f t="shared" ca="1" si="3"/>
        <v>4420325.2850907864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4420325.2850907864</v>
      </c>
      <c r="J154" s="455">
        <f t="array" ref="J154">IFERROR(INDEX('Retirement Calculator'!K:K,MATCH('Lorri 401b'!N154,'Retirement Calculator'!A:A,0),0),0)</f>
        <v>16520.094745597391</v>
      </c>
      <c r="K154" s="455">
        <f t="shared" ca="1" si="2"/>
        <v>18349.188293104951</v>
      </c>
      <c r="L154" s="455">
        <f t="shared" ca="1" si="3"/>
        <v>4422154.3786382936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4422154.3786382936</v>
      </c>
      <c r="J155" s="455">
        <f t="array" ref="J155">IFERROR(INDEX('Retirement Calculator'!K:K,MATCH('Lorri 401b'!N155,'Retirement Calculator'!A:A,0),0),0)</f>
        <v>16520.094745597391</v>
      </c>
      <c r="K155" s="455">
        <f t="shared" ca="1" si="2"/>
        <v>18356.809516219564</v>
      </c>
      <c r="L155" s="455">
        <f t="shared" ca="1" si="3"/>
        <v>4423991.0934089152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4423991.0934089152</v>
      </c>
      <c r="J156" s="455">
        <f t="array" ref="J156">IFERROR(INDEX('Retirement Calculator'!K:K,MATCH('Lorri 401b'!N156,'Retirement Calculator'!A:A,0),0),0)</f>
        <v>16520.094745597391</v>
      </c>
      <c r="K156" s="455">
        <f t="shared" ca="1" si="2"/>
        <v>18364.462494430489</v>
      </c>
      <c r="L156" s="455">
        <f t="shared" ca="1" si="3"/>
        <v>4425835.4611577475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4425835.4611577475</v>
      </c>
      <c r="J157" s="455">
        <f t="array" ref="J157">IFERROR(INDEX('Retirement Calculator'!K:K,MATCH('Lorri 401b'!N157,'Retirement Calculator'!A:A,0),0),0)</f>
        <v>16520.094745597391</v>
      </c>
      <c r="K157" s="455">
        <f t="shared" ca="1" si="2"/>
        <v>18372.147360050625</v>
      </c>
      <c r="L157" s="455">
        <f t="shared" ca="1" si="3"/>
        <v>4427687.5137722008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4427687.5137722008</v>
      </c>
      <c r="J158" s="455">
        <f t="array" ref="J158">IFERROR(INDEX('Retirement Calculator'!K:K,MATCH('Lorri 401b'!N158,'Retirement Calculator'!A:A,0),0),0)</f>
        <v>16520.094745597391</v>
      </c>
      <c r="K158" s="455">
        <f t="shared" ca="1" si="2"/>
        <v>18379.86424594418</v>
      </c>
      <c r="L158" s="455">
        <f t="shared" ca="1" si="3"/>
        <v>4429547.2832725467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4429547.2832725467</v>
      </c>
      <c r="J159" s="455">
        <f t="array" ref="J159">IFERROR(INDEX('Retirement Calculator'!K:K,MATCH('Lorri 401b'!N159,'Retirement Calculator'!A:A,0),0),0)</f>
        <v>16520.094745597391</v>
      </c>
      <c r="K159" s="455">
        <f t="shared" ca="1" si="2"/>
        <v>18387.613285528954</v>
      </c>
      <c r="L159" s="455">
        <f t="shared" ca="1" si="3"/>
        <v>4431414.8018124774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4431414.8018124774</v>
      </c>
      <c r="J160" s="455">
        <f t="array" ref="J160">IFERROR(INDEX('Retirement Calculator'!K:K,MATCH('Lorri 401b'!N160,'Retirement Calculator'!A:A,0),0),0)</f>
        <v>16520.094745597391</v>
      </c>
      <c r="K160" s="455">
        <f t="shared" ca="1" si="2"/>
        <v>18395.394612778666</v>
      </c>
      <c r="L160" s="455">
        <f t="shared" ca="1" si="3"/>
        <v>4433290.1016796585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4433290.1016796585</v>
      </c>
      <c r="J161" s="455">
        <f t="array" ref="J161">IFERROR(INDEX('Retirement Calculator'!K:K,MATCH('Lorri 401b'!N161,'Retirement Calculator'!A:A,0),0),0)</f>
        <v>16520.094745597391</v>
      </c>
      <c r="K161" s="455">
        <f t="shared" ca="1" si="2"/>
        <v>18403.208362225254</v>
      </c>
      <c r="L161" s="455">
        <f t="shared" ca="1" si="3"/>
        <v>4435173.2152962862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4435173.2152962862</v>
      </c>
      <c r="J162" s="455">
        <f t="array" ref="J162">IFERROR(INDEX('Retirement Calculator'!K:K,MATCH('Lorri 401b'!N162,'Retirement Calculator'!A:A,0),0),0)</f>
        <v>16520.094745597391</v>
      </c>
      <c r="K162" s="455">
        <f t="shared" ca="1" si="2"/>
        <v>18411.054668961202</v>
      </c>
      <c r="L162" s="455">
        <f t="shared" ca="1" si="3"/>
        <v>4437064.1752196494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4437064.1752196494</v>
      </c>
      <c r="J163" s="455">
        <f t="array" ref="J163">IFERROR(INDEX('Retirement Calculator'!K:K,MATCH('Lorri 401b'!N163,'Retirement Calculator'!A:A,0),0),0)</f>
        <v>16520.094745597391</v>
      </c>
      <c r="K163" s="455">
        <f t="shared" ca="1" si="2"/>
        <v>18418.933668641883</v>
      </c>
      <c r="L163" s="455">
        <f t="shared" ca="1" si="3"/>
        <v>4438963.014142694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4438963.014142694</v>
      </c>
      <c r="J164" s="455">
        <f t="array" ref="J164">IFERROR(INDEX('Retirement Calculator'!K:K,MATCH('Lorri 401b'!N164,'Retirement Calculator'!A:A,0),0),0)</f>
        <v>16520.094745597391</v>
      </c>
      <c r="K164" s="455">
        <f t="shared" ca="1" si="2"/>
        <v>18426.845497487899</v>
      </c>
      <c r="L164" s="455">
        <f t="shared" ca="1" si="3"/>
        <v>4440869.7648945842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4440869.7648945842</v>
      </c>
      <c r="J165" s="455">
        <f t="array" ref="J165">IFERROR(INDEX('Retirement Calculator'!K:K,MATCH('Lorri 401b'!N165,'Retirement Calculator'!A:A,0),0),0)</f>
        <v>16520.094745597391</v>
      </c>
      <c r="K165" s="455">
        <f t="shared" ca="1" si="2"/>
        <v>18434.790292287442</v>
      </c>
      <c r="L165" s="455">
        <f t="shared" ca="1" si="3"/>
        <v>4442784.4604412736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4442784.4604412736</v>
      </c>
      <c r="J166" s="455">
        <f t="array" ref="J166">IFERROR(INDEX('Retirement Calculator'!K:K,MATCH('Lorri 401b'!N166,'Retirement Calculator'!A:A,0),0),0)</f>
        <v>16520.094745597391</v>
      </c>
      <c r="K166" s="455">
        <f t="shared" ca="1" si="2"/>
        <v>18442.768190398649</v>
      </c>
      <c r="L166" s="455">
        <f t="shared" ca="1" si="3"/>
        <v>4444707.1338860746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4444707.1338860746</v>
      </c>
      <c r="J167" s="455">
        <f t="array" ref="J167">IFERROR(INDEX('Retirement Calculator'!K:K,MATCH('Lorri 401b'!N167,'Retirement Calculator'!A:A,0),0),0)</f>
        <v>16520.094745597391</v>
      </c>
      <c r="K167" s="455">
        <f t="shared" ca="1" si="2"/>
        <v>18450.779329751986</v>
      </c>
      <c r="L167" s="455">
        <f t="shared" ca="1" si="3"/>
        <v>4446637.8184702285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4446637.8184702285</v>
      </c>
      <c r="J168" s="455">
        <f t="array" ref="J168">IFERROR(INDEX('Retirement Calculator'!K:K,MATCH('Lorri 401b'!N168,'Retirement Calculator'!A:A,0),0),0)</f>
        <v>16520.094745597391</v>
      </c>
      <c r="K168" s="455">
        <f t="shared" ca="1" si="2"/>
        <v>18458.823848852626</v>
      </c>
      <c r="L168" s="455">
        <f t="shared" ca="1" si="3"/>
        <v>4448576.5475734835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4448576.5475734835</v>
      </c>
      <c r="J169" s="455">
        <f t="array" ref="J169">IFERROR(INDEX('Retirement Calculator'!K:K,MATCH('Lorri 401b'!N169,'Retirement Calculator'!A:A,0),0),0)</f>
        <v>16520.094745597391</v>
      </c>
      <c r="K169" s="455">
        <f t="shared" ca="1" si="2"/>
        <v>18466.901886782856</v>
      </c>
      <c r="L169" s="455">
        <f t="shared" ca="1" si="3"/>
        <v>4450523.3547146684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4450523.3547146684</v>
      </c>
      <c r="J170" s="455">
        <f t="array" ref="J170">IFERROR(INDEX('Retirement Calculator'!K:K,MATCH('Lorri 401b'!N170,'Retirement Calculator'!A:A,0),0),0)</f>
        <v>16520.094745597391</v>
      </c>
      <c r="K170" s="455">
        <f t="shared" ca="1" si="2"/>
        <v>18475.013583204462</v>
      </c>
      <c r="L170" s="455">
        <f t="shared" ca="1" si="3"/>
        <v>4452478.2735522753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4452478.2735522753</v>
      </c>
      <c r="J171" s="455">
        <f t="array" ref="J171">IFERROR(INDEX('Retirement Calculator'!K:K,MATCH('Lorri 401b'!N171,'Retirement Calculator'!A:A,0),0),0)</f>
        <v>16520.094745597391</v>
      </c>
      <c r="K171" s="455">
        <f t="shared" ca="1" si="2"/>
        <v>18483.159078361157</v>
      </c>
      <c r="L171" s="455">
        <f t="shared" ca="1" si="3"/>
        <v>4454441.3378850389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4454441.3378850389</v>
      </c>
      <c r="J172" s="455">
        <f t="array" ref="J172">IFERROR(INDEX('Retirement Calculator'!K:K,MATCH('Lorri 401b'!N172,'Retirement Calculator'!A:A,0),0),0)</f>
        <v>16520.094745597391</v>
      </c>
      <c r="K172" s="455">
        <f t="shared" ca="1" si="2"/>
        <v>18491.338513081006</v>
      </c>
      <c r="L172" s="455">
        <f t="shared" ca="1" si="3"/>
        <v>4456412.5816525221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4456412.5816525221</v>
      </c>
      <c r="J173" s="455">
        <f t="array" ref="J173">IFERROR(INDEX('Retirement Calculator'!K:K,MATCH('Lorri 401b'!N173,'Retirement Calculator'!A:A,0),0),0)</f>
        <v>16520.094745597391</v>
      </c>
      <c r="K173" s="455">
        <f t="shared" ca="1" si="2"/>
        <v>18499.552028778849</v>
      </c>
      <c r="L173" s="455">
        <f t="shared" ca="1" si="3"/>
        <v>4458392.0389357032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4458392.0389357032</v>
      </c>
      <c r="J174" s="455">
        <f t="array" ref="J174">IFERROR(INDEX('Retirement Calculator'!K:K,MATCH('Lorri 401b'!N174,'Retirement Calculator'!A:A,0),0),0)</f>
        <v>16520.094745597391</v>
      </c>
      <c r="K174" s="455">
        <f t="shared" ca="1" si="2"/>
        <v>18507.799767458771</v>
      </c>
      <c r="L174" s="455">
        <f t="shared" ca="1" si="3"/>
        <v>4460379.7439575642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4460379.7439575642</v>
      </c>
      <c r="J175" s="455">
        <f t="array" ref="J175">IFERROR(INDEX('Retirement Calculator'!K:K,MATCH('Lorri 401b'!N175,'Retirement Calculator'!A:A,0),0),0)</f>
        <v>16520.094745597391</v>
      </c>
      <c r="K175" s="455">
        <f t="shared" ca="1" si="2"/>
        <v>18516.081871716528</v>
      </c>
      <c r="L175" s="455">
        <f t="shared" ca="1" si="3"/>
        <v>4462375.7310836827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4462375.7310836827</v>
      </c>
      <c r="J176" s="455">
        <f t="array" ref="J176">IFERROR(INDEX('Retirement Calculator'!K:K,MATCH('Lorri 401b'!N176,'Retirement Calculator'!A:A,0),0),0)</f>
        <v>16520.094745597391</v>
      </c>
      <c r="K176" s="455">
        <f t="shared" ca="1" si="2"/>
        <v>18524.398484742022</v>
      </c>
      <c r="L176" s="455">
        <f t="shared" ca="1" si="3"/>
        <v>4464380.0348228272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4464380.0348228272</v>
      </c>
      <c r="J177" s="455">
        <f t="array" ref="J177">IFERROR(INDEX('Retirement Calculator'!K:K,MATCH('Lorri 401b'!N177,'Retirement Calculator'!A:A,0),0),0)</f>
        <v>16520.094745597391</v>
      </c>
      <c r="K177" s="455">
        <f t="shared" ca="1" si="2"/>
        <v>18532.749750321789</v>
      </c>
      <c r="L177" s="455">
        <f t="shared" ca="1" si="3"/>
        <v>4466392.6898275511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4466392.6898275511</v>
      </c>
      <c r="J178" s="455">
        <f t="array" ref="J178">IFERROR(INDEX('Retirement Calculator'!K:K,MATCH('Lorri 401b'!N178,'Retirement Calculator'!A:A,0),0),0)</f>
        <v>16520.094745597391</v>
      </c>
      <c r="K178" s="455">
        <f t="shared" ca="1" si="2"/>
        <v>18541.135812841472</v>
      </c>
      <c r="L178" s="455">
        <f t="shared" ca="1" si="3"/>
        <v>4468413.7308947947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4468413.7308947947</v>
      </c>
      <c r="J179" s="455">
        <f t="array" ref="J179">IFERROR(INDEX('Retirement Calculator'!K:K,MATCH('Lorri 401b'!N179,'Retirement Calculator'!A:A,0),0),0)</f>
        <v>16520.094745597391</v>
      </c>
      <c r="K179" s="455">
        <f t="shared" ca="1" si="2"/>
        <v>18549.556817288321</v>
      </c>
      <c r="L179" s="455">
        <f t="shared" ca="1" si="3"/>
        <v>4470443.1929664854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4470443.1929664854</v>
      </c>
      <c r="J180" s="455">
        <f t="array" ref="J180">IFERROR(INDEX('Retirement Calculator'!K:K,MATCH('Lorri 401b'!N180,'Retirement Calculator'!A:A,0),0),0)</f>
        <v>16520.094745597391</v>
      </c>
      <c r="K180" s="455">
        <f t="shared" ca="1" si="2"/>
        <v>18558.012909253699</v>
      </c>
      <c r="L180" s="455">
        <f t="shared" ca="1" si="3"/>
        <v>4472481.1111301417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4472481.1111301417</v>
      </c>
      <c r="J181" s="455">
        <f t="array" ref="J181">IFERROR(INDEX('Retirement Calculator'!K:K,MATCH('Lorri 401b'!N181,'Retirement Calculator'!A:A,0),0),0)</f>
        <v>16520.094745597391</v>
      </c>
      <c r="K181" s="455">
        <f t="shared" ca="1" si="2"/>
        <v>18566.504234935601</v>
      </c>
      <c r="L181" s="455">
        <f t="shared" ca="1" si="3"/>
        <v>4474527.520619479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4474527.520619479</v>
      </c>
      <c r="J182" s="455">
        <f t="array" ref="J182">IFERROR(INDEX('Retirement Calculator'!K:K,MATCH('Lorri 401b'!N182,'Retirement Calculator'!A:A,0),0),0)</f>
        <v>16520.094745597391</v>
      </c>
      <c r="K182" s="455">
        <f t="shared" ca="1" si="2"/>
        <v>18575.030941141173</v>
      </c>
      <c r="L182" s="455">
        <f t="shared" ca="1" si="3"/>
        <v>4476582.456815022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4476582.456815022</v>
      </c>
      <c r="J183" s="455">
        <f t="array" ref="J183">IFERROR(INDEX('Retirement Calculator'!K:K,MATCH('Lorri 401b'!N183,'Retirement Calculator'!A:A,0),0),0)</f>
        <v>16520.094745597391</v>
      </c>
      <c r="K183" s="455">
        <f t="shared" ca="1" si="2"/>
        <v>18583.593175289268</v>
      </c>
      <c r="L183" s="455">
        <f t="shared" ca="1" si="3"/>
        <v>4478645.9552447135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4478645.9552447135</v>
      </c>
      <c r="J184" s="455">
        <f t="array" ref="J184">IFERROR(INDEX('Retirement Calculator'!K:K,MATCH('Lorri 401b'!N184,'Retirement Calculator'!A:A,0),0),0)</f>
        <v>16520.094745597391</v>
      </c>
      <c r="K184" s="455">
        <f t="shared" ca="1" si="2"/>
        <v>18592.191085412982</v>
      </c>
      <c r="L184" s="455">
        <f t="shared" ca="1" si="3"/>
        <v>4480718.0515845288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4480718.0515845288</v>
      </c>
      <c r="J185" s="455">
        <f t="array" ref="J185">IFERROR(INDEX('Retirement Calculator'!K:K,MATCH('Lorri 401b'!N185,'Retirement Calculator'!A:A,0),0),0)</f>
        <v>16520.094745597391</v>
      </c>
      <c r="K185" s="455">
        <f t="shared" ca="1" si="2"/>
        <v>18600.824820162212</v>
      </c>
      <c r="L185" s="455">
        <f t="shared" ca="1" si="3"/>
        <v>4482798.7816590928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4482798.7816590928</v>
      </c>
      <c r="J186" s="455">
        <f t="array" ref="J186">IFERROR(INDEX('Retirement Calculator'!K:K,MATCH('Lorri 401b'!N186,'Retirement Calculator'!A:A,0),0),0)</f>
        <v>16520.094745597391</v>
      </c>
      <c r="K186" s="455">
        <f t="shared" ca="1" si="2"/>
        <v>18609.49452880623</v>
      </c>
      <c r="L186" s="455">
        <f t="shared" ca="1" si="3"/>
        <v>4484888.1814423008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4484888.1814423008</v>
      </c>
      <c r="J187" s="455">
        <f t="array" ref="J187">IFERROR(INDEX('Retirement Calculator'!K:K,MATCH('Lorri 401b'!N187,'Retirement Calculator'!A:A,0),0),0)</f>
        <v>16520.094745597391</v>
      </c>
      <c r="K187" s="455">
        <f t="shared" ca="1" si="2"/>
        <v>18618.200361236261</v>
      </c>
      <c r="L187" s="455">
        <f t="shared" ca="1" si="3"/>
        <v>4486986.287057939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4486986.287057939</v>
      </c>
      <c r="J188" s="455">
        <f t="array" ref="J188">IFERROR(INDEX('Retirement Calculator'!K:K,MATCH('Lorri 401b'!N188,'Retirement Calculator'!A:A,0),0),0)</f>
        <v>16520.094745597391</v>
      </c>
      <c r="K188" s="455">
        <f t="shared" ca="1" si="2"/>
        <v>18626.942467968089</v>
      </c>
      <c r="L188" s="455">
        <f t="shared" ca="1" si="3"/>
        <v>4489093.1347803092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4489093.1347803092</v>
      </c>
      <c r="J189" s="455">
        <f t="array" ref="J189">IFERROR(INDEX('Retirement Calculator'!K:K,MATCH('Lorri 401b'!N189,'Retirement Calculator'!A:A,0),0),0)</f>
        <v>16520.094745597391</v>
      </c>
      <c r="K189" s="455">
        <f t="shared" ca="1" si="2"/>
        <v>18635.721000144629</v>
      </c>
      <c r="L189" s="455">
        <f t="shared" ca="1" si="3"/>
        <v>4491208.7610348556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4491208.7610348556</v>
      </c>
      <c r="J190" s="455">
        <f t="array" ref="J190">IFERROR(INDEX('Retirement Calculator'!K:K,MATCH('Lorri 401b'!N190,'Retirement Calculator'!A:A,0),0),0)</f>
        <v>16520.094745597391</v>
      </c>
      <c r="K190" s="455">
        <f t="shared" ca="1" si="2"/>
        <v>18644.536109538574</v>
      </c>
      <c r="L190" s="455">
        <f t="shared" ca="1" si="3"/>
        <v>4493333.2023987966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4493333.2023987966</v>
      </c>
      <c r="J191" s="455">
        <f t="array" ref="J191">IFERROR(INDEX('Retirement Calculator'!K:K,MATCH('Lorri 401b'!N191,'Retirement Calculator'!A:A,0),0),0)</f>
        <v>16520.094745597391</v>
      </c>
      <c r="K191" s="455">
        <f t="shared" ca="1" si="2"/>
        <v>18653.387948554995</v>
      </c>
      <c r="L191" s="455">
        <f t="shared" ca="1" si="3"/>
        <v>4495466.4956017537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4495466.4956017537</v>
      </c>
      <c r="J192" s="455">
        <f t="array" ref="J192">IFERROR(INDEX('Retirement Calculator'!K:K,MATCH('Lorri 401b'!N192,'Retirement Calculator'!A:A,0),0),0)</f>
        <v>16520.094745597391</v>
      </c>
      <c r="K192" s="455">
        <f t="shared" ca="1" si="2"/>
        <v>18662.276670233983</v>
      </c>
      <c r="L192" s="455">
        <f t="shared" ca="1" si="3"/>
        <v>4497608.6775263902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4497608.6775263902</v>
      </c>
      <c r="J193" s="455">
        <f t="array" ref="J193">IFERROR(INDEX('Retirement Calculator'!K:K,MATCH('Lorri 401b'!N193,'Retirement Calculator'!A:A,0),0),0)</f>
        <v>16520.094745597391</v>
      </c>
      <c r="K193" s="455">
        <f t="shared" ca="1" si="2"/>
        <v>18671.202428253302</v>
      </c>
      <c r="L193" s="455">
        <f t="shared" ca="1" si="3"/>
        <v>4499759.7852090457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4499759.7852090457</v>
      </c>
      <c r="J194" s="455">
        <f t="array" ref="J194">IFERROR(INDEX('Retirement Calculator'!K:K,MATCH('Lorri 401b'!N194,'Retirement Calculator'!A:A,0),0),0)</f>
        <v>16520.094745597391</v>
      </c>
      <c r="K194" s="455">
        <f t="shared" ca="1" si="2"/>
        <v>18680.165376931032</v>
      </c>
      <c r="L194" s="455">
        <f t="shared" ca="1" si="3"/>
        <v>4501919.8558403794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4501919.8558403794</v>
      </c>
      <c r="J195" s="455">
        <f t="array" ref="J195">IFERROR(INDEX('Retirement Calculator'!K:K,MATCH('Lorri 401b'!N195,'Retirement Calculator'!A:A,0),0),0)</f>
        <v>16520.094745597391</v>
      </c>
      <c r="K195" s="455">
        <f t="shared" ca="1" si="2"/>
        <v>18689.165671228257</v>
      </c>
      <c r="L195" s="455">
        <f t="shared" ca="1" si="3"/>
        <v>4504088.92676601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4504088.92676601</v>
      </c>
      <c r="J196" s="455">
        <f t="array" ref="J196">IFERROR(INDEX('Retirement Calculator'!K:K,MATCH('Lorri 401b'!N196,'Retirement Calculator'!A:A,0),0),0)</f>
        <v>16520.094745597391</v>
      </c>
      <c r="K196" s="455">
        <f t="shared" ca="1" si="2"/>
        <v>18698.203466751718</v>
      </c>
      <c r="L196" s="455">
        <f t="shared" ca="1" si="3"/>
        <v>4506267.0354871638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4506267.0354871638</v>
      </c>
      <c r="J197" s="455">
        <f t="array" ref="J197">IFERROR(INDEX('Retirement Calculator'!K:K,MATCH('Lorri 401b'!N197,'Retirement Calculator'!A:A,0),0),0)</f>
        <v>16520.094745597391</v>
      </c>
      <c r="K197" s="455">
        <f t="shared" ca="1" si="2"/>
        <v>18707.278919756525</v>
      </c>
      <c r="L197" s="455">
        <f t="shared" ca="1" si="3"/>
        <v>4508454.2196613224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4508454.2196613224</v>
      </c>
      <c r="J198" s="455">
        <f t="array" ref="J198">IFERROR(INDEX('Retirement Calculator'!K:K,MATCH('Lorri 401b'!N198,'Retirement Calculator'!A:A,0),0),0)</f>
        <v>16520.094745597391</v>
      </c>
      <c r="K198" s="455">
        <f t="shared" ca="1" si="2"/>
        <v>18716.392187148853</v>
      </c>
      <c r="L198" s="455">
        <f t="shared" ca="1" si="3"/>
        <v>4510650.5171028739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4510650.5171028739</v>
      </c>
      <c r="J199" s="455">
        <f t="array" ref="J199">IFERROR(INDEX('Retirement Calculator'!K:K,MATCH('Lorri 401b'!N199,'Retirement Calculator'!A:A,0),0),0)</f>
        <v>16520.094745597391</v>
      </c>
      <c r="K199" s="455">
        <f t="shared" ca="1" si="2"/>
        <v>18725.54342648865</v>
      </c>
      <c r="L199" s="455">
        <f t="shared" ca="1" si="3"/>
        <v>4512855.9657837646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4512855.9657837646</v>
      </c>
      <c r="J200" s="455">
        <f t="array" ref="J200">IFERROR(INDEX('Retirement Calculator'!K:K,MATCH('Lorri 401b'!N200,'Retirement Calculator'!A:A,0),0),0)</f>
        <v>16520.094745597391</v>
      </c>
      <c r="K200" s="455">
        <f t="shared" ca="1" si="2"/>
        <v>18734.73279599236</v>
      </c>
      <c r="L200" s="455">
        <f t="shared" ca="1" si="3"/>
        <v>4515070.6038341587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4515070.6038341587</v>
      </c>
      <c r="J201" s="455">
        <f t="array" ref="J201">IFERROR(INDEX('Retirement Calculator'!K:K,MATCH('Lorri 401b'!N201,'Retirement Calculator'!A:A,0),0),0)</f>
        <v>16520.094745597391</v>
      </c>
      <c r="K201" s="455">
        <f t="shared" ca="1" si="2"/>
        <v>18743.960454535671</v>
      </c>
      <c r="L201" s="455">
        <f t="shared" ca="1" si="3"/>
        <v>4517294.4695430966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4517294.4695430966</v>
      </c>
      <c r="J202" s="455">
        <f t="array" ref="J202">IFERROR(INDEX('Retirement Calculator'!K:K,MATCH('Lorri 401b'!N202,'Retirement Calculator'!A:A,0),0),0)</f>
        <v>16520.094745597391</v>
      </c>
      <c r="K202" s="455">
        <f t="shared" ca="1" si="2"/>
        <v>18753.226561656244</v>
      </c>
      <c r="L202" s="455">
        <f t="shared" ca="1" si="3"/>
        <v>4519527.601359155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4519527.601359155</v>
      </c>
      <c r="J203" s="455">
        <f t="array" ref="J203">IFERROR(INDEX('Retirement Calculator'!K:K,MATCH('Lorri 401b'!N203,'Retirement Calculator'!A:A,0),0),0)</f>
        <v>16520.094745597391</v>
      </c>
      <c r="K203" s="455">
        <f t="shared" ca="1" si="2"/>
        <v>18762.531277556489</v>
      </c>
      <c r="L203" s="455">
        <f t="shared" ca="1" si="3"/>
        <v>4521770.0378911141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4521770.0378911141</v>
      </c>
      <c r="J204" s="455">
        <f t="array" ref="J204">IFERROR(INDEX('Retirement Calculator'!K:K,MATCH('Lorri 401b'!N204,'Retirement Calculator'!A:A,0),0),0)</f>
        <v>16520.094745597391</v>
      </c>
      <c r="K204" s="455">
        <f t="shared" ca="1" si="2"/>
        <v>18771.874763106316</v>
      </c>
      <c r="L204" s="455">
        <f t="shared" ca="1" si="3"/>
        <v>4524021.8179086223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4524021.8179086223</v>
      </c>
      <c r="J205" s="455">
        <f t="array" ref="J205">IFERROR(INDEX('Retirement Calculator'!K:K,MATCH('Lorri 401b'!N205,'Retirement Calculator'!A:A,0),0),0)</f>
        <v>16520.094745597391</v>
      </c>
      <c r="K205" s="455">
        <f t="shared" ca="1" si="2"/>
        <v>18781.257179845936</v>
      </c>
      <c r="L205" s="455">
        <f t="shared" ca="1" si="3"/>
        <v>4526282.9803428706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4526282.9803428706</v>
      </c>
      <c r="J206" s="455">
        <f t="array" ref="J206">IFERROR(INDEX('Retirement Calculator'!K:K,MATCH('Lorri 401b'!N206,'Retirement Calculator'!A:A,0),0),0)</f>
        <v>16520.094745597391</v>
      </c>
      <c r="K206" s="455">
        <f t="shared" ca="1" si="2"/>
        <v>18790.678689988636</v>
      </c>
      <c r="L206" s="455">
        <f t="shared" ca="1" si="3"/>
        <v>4528553.5642872611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4528553.5642872611</v>
      </c>
      <c r="J207" s="455">
        <f t="array" ref="J207">IFERROR(INDEX('Retirement Calculator'!K:K,MATCH('Lorri 401b'!N207,'Retirement Calculator'!A:A,0),0),0)</f>
        <v>16520.094745597391</v>
      </c>
      <c r="K207" s="455">
        <f t="shared" ca="1" si="2"/>
        <v>18800.139456423596</v>
      </c>
      <c r="L207" s="455">
        <f t="shared" ca="1" si="3"/>
        <v>4530833.6089980872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4530833.6089980872</v>
      </c>
      <c r="J208" s="455">
        <f t="array" ref="J208">IFERROR(INDEX('Retirement Calculator'!K:K,MATCH('Lorri 401b'!N208,'Retirement Calculator'!A:A,0),0),0)</f>
        <v>16520.094745597391</v>
      </c>
      <c r="K208" s="455">
        <f t="shared" ca="1" si="2"/>
        <v>18809.639642718706</v>
      </c>
      <c r="L208" s="455">
        <f t="shared" ca="1" si="3"/>
        <v>4533123.1538952077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4533123.1538952077</v>
      </c>
      <c r="J209" s="455">
        <f t="array" ref="J209">IFERROR(INDEX('Retirement Calculator'!K:K,MATCH('Lorri 401b'!N209,'Retirement Calculator'!A:A,0),0),0)</f>
        <v>16520.094745597391</v>
      </c>
      <c r="K209" s="455">
        <f t="shared" ca="1" si="2"/>
        <v>18819.179413123373</v>
      </c>
      <c r="L209" s="455">
        <f t="shared" ca="1" si="3"/>
        <v>4535422.2385627329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4535422.2385627329</v>
      </c>
      <c r="J210" s="455">
        <f t="array" ref="J210">IFERROR(INDEX('Retirement Calculator'!K:K,MATCH('Lorri 401b'!N210,'Retirement Calculator'!A:A,0),0),0)</f>
        <v>16520.094745597391</v>
      </c>
      <c r="K210" s="455">
        <f t="shared" ca="1" si="2"/>
        <v>18828.758932571396</v>
      </c>
      <c r="L210" s="455">
        <f t="shared" ca="1" si="3"/>
        <v>4537730.902749707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4537730.902749707</v>
      </c>
      <c r="J211" s="455">
        <f t="array" ref="J211">IFERROR(INDEX('Retirement Calculator'!K:K,MATCH('Lorri 401b'!N211,'Retirement Calculator'!A:A,0),0),0)</f>
        <v>16520.094745597391</v>
      </c>
      <c r="K211" s="455">
        <f t="shared" ca="1" si="2"/>
        <v>18838.378366683788</v>
      </c>
      <c r="L211" s="455">
        <f t="shared" ca="1" si="3"/>
        <v>4540049.1863707928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4540049.1863707928</v>
      </c>
      <c r="J212" s="455">
        <f t="array" ref="J212">IFERROR(INDEX('Retirement Calculator'!K:K,MATCH('Lorri 401b'!N212,'Retirement Calculator'!A:A,0),0),0)</f>
        <v>16520.094745597391</v>
      </c>
      <c r="K212" s="455">
        <f t="shared" ca="1" si="2"/>
        <v>18848.037881771645</v>
      </c>
      <c r="L212" s="455">
        <f t="shared" ca="1" si="3"/>
        <v>4542377.129506967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4542377.129506967</v>
      </c>
      <c r="J213" s="455">
        <f t="array" ref="J213">IFERROR(INDEX('Retirement Calculator'!K:K,MATCH('Lorri 401b'!N213,'Retirement Calculator'!A:A,0),0),0)</f>
        <v>16520.094745597391</v>
      </c>
      <c r="K213" s="455">
        <f t="shared" ca="1" si="2"/>
        <v>18857.737644839039</v>
      </c>
      <c r="L213" s="455">
        <f t="shared" ca="1" si="3"/>
        <v>4544714.7724062083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4544714.7724062083</v>
      </c>
      <c r="J214" s="455">
        <f t="array" ref="J214">IFERROR(INDEX('Retirement Calculator'!K:K,MATCH('Lorri 401b'!N214,'Retirement Calculator'!A:A,0),0),0)</f>
        <v>16520.094745597391</v>
      </c>
      <c r="K214" s="455">
        <f t="shared" ca="1" si="2"/>
        <v>18867.477823585876</v>
      </c>
      <c r="L214" s="455">
        <f t="shared" ca="1" si="3"/>
        <v>4547062.1554841967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4547062.1554841967</v>
      </c>
      <c r="J215" s="455">
        <f t="array" ref="J215">IFERROR(INDEX('Retirement Calculator'!K:K,MATCH('Lorri 401b'!N215,'Retirement Calculator'!A:A,0),0),0)</f>
        <v>16520.094745597391</v>
      </c>
      <c r="K215" s="455">
        <f t="shared" ca="1" si="2"/>
        <v>18877.25858641083</v>
      </c>
      <c r="L215" s="455">
        <f t="shared" ca="1" si="3"/>
        <v>4549419.3193250094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4549419.3193250094</v>
      </c>
      <c r="J216" s="455">
        <f t="array" ref="J216">IFERROR(INDEX('Retirement Calculator'!K:K,MATCH('Lorri 401b'!N216,'Retirement Calculator'!A:A,0),0),0)</f>
        <v>16520.094745597391</v>
      </c>
      <c r="K216" s="455">
        <f t="shared" ca="1" si="2"/>
        <v>18887.080102414213</v>
      </c>
      <c r="L216" s="455">
        <f t="shared" ca="1" si="3"/>
        <v>4551786.3046818255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4551786.3046818255</v>
      </c>
      <c r="J217" s="455">
        <f t="array" ref="J217">IFERROR(INDEX('Retirement Calculator'!K:K,MATCH('Lorri 401b'!N217,'Retirement Calculator'!A:A,0),0),0)</f>
        <v>16520.094745597391</v>
      </c>
      <c r="K217" s="455">
        <f t="shared" ca="1" si="2"/>
        <v>18896.942541400949</v>
      </c>
      <c r="L217" s="455">
        <f t="shared" ca="1" si="3"/>
        <v>4554163.1524776286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4554163.1524776286</v>
      </c>
      <c r="J218" s="455">
        <f t="array" ref="J218">IFERROR(INDEX('Retirement Calculator'!K:K,MATCH('Lorri 401b'!N218,'Retirement Calculator'!A:A,0),0),0)</f>
        <v>16520.094745597391</v>
      </c>
      <c r="K218" s="455">
        <f t="shared" ca="1" si="2"/>
        <v>18906.846073883462</v>
      </c>
      <c r="L218" s="455">
        <f t="shared" ca="1" si="3"/>
        <v>4556549.9038059143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4556549.9038059143</v>
      </c>
      <c r="J219" s="455">
        <f t="array" ref="J219">IFERROR(INDEX('Retirement Calculator'!K:K,MATCH('Lorri 401b'!N219,'Retirement Calculator'!A:A,0),0),0)</f>
        <v>16520.094745597391</v>
      </c>
      <c r="K219" s="455">
        <f t="shared" ca="1" si="2"/>
        <v>18916.790871084653</v>
      </c>
      <c r="L219" s="455">
        <f t="shared" ca="1" si="3"/>
        <v>4558946.5999314012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4558946.5999314012</v>
      </c>
      <c r="J220" s="455">
        <f t="array" ref="J220">IFERROR(INDEX('Retirement Calculator'!K:K,MATCH('Lorri 401b'!N220,'Retirement Calculator'!A:A,0),0),0)</f>
        <v>16520.094745597391</v>
      </c>
      <c r="K220" s="455">
        <f t="shared" ca="1" si="2"/>
        <v>18926.777104940847</v>
      </c>
      <c r="L220" s="455">
        <f t="shared" ca="1" si="3"/>
        <v>4561353.2822907446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4561353.2822907446</v>
      </c>
      <c r="J221" s="455">
        <f t="array" ref="J221">IFERROR(INDEX('Retirement Calculator'!K:K,MATCH('Lorri 401b'!N221,'Retirement Calculator'!A:A,0),0),0)</f>
        <v>16520.094745597391</v>
      </c>
      <c r="K221" s="455">
        <f t="shared" ca="1" si="2"/>
        <v>18936.804948104778</v>
      </c>
      <c r="L221" s="455">
        <f t="shared" ca="1" si="3"/>
        <v>4563769.9924932513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4563769.9924932513</v>
      </c>
      <c r="J222" s="455">
        <f t="array" ref="J222">IFERROR(INDEX('Retirement Calculator'!K:K,MATCH('Lorri 401b'!N222,'Retirement Calculator'!A:A,0),0),0)</f>
        <v>16520.094745597391</v>
      </c>
      <c r="K222" s="455">
        <f t="shared" ca="1" si="2"/>
        <v>18946.874573948557</v>
      </c>
      <c r="L222" s="455">
        <f t="shared" ca="1" si="3"/>
        <v>4566196.7723216023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4566196.7723216023</v>
      </c>
      <c r="J223" s="455">
        <f t="array" ref="J223">IFERROR(INDEX('Retirement Calculator'!K:K,MATCH('Lorri 401b'!N223,'Retirement Calculator'!A:A,0),0),0)</f>
        <v>16520.094745597391</v>
      </c>
      <c r="K223" s="455">
        <f t="shared" ca="1" si="2"/>
        <v>18956.986156566687</v>
      </c>
      <c r="L223" s="455">
        <f t="shared" ca="1" si="3"/>
        <v>4568633.6637325715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4568633.6637325715</v>
      </c>
      <c r="J224" s="455">
        <f t="array" ref="J224">IFERROR(INDEX('Retirement Calculator'!K:K,MATCH('Lorri 401b'!N224,'Retirement Calculator'!A:A,0),0),0)</f>
        <v>16520.094745597391</v>
      </c>
      <c r="K224" s="455">
        <f t="shared" ca="1" si="2"/>
        <v>18967.139870779058</v>
      </c>
      <c r="L224" s="455">
        <f t="shared" ca="1" si="3"/>
        <v>4571080.7088577524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4571080.7088577524</v>
      </c>
      <c r="J225" s="455">
        <f t="array" ref="J225">IFERROR(INDEX('Retirement Calculator'!K:K,MATCH('Lorri 401b'!N225,'Retirement Calculator'!A:A,0),0),0)</f>
        <v>16520.094745597391</v>
      </c>
      <c r="K225" s="455">
        <f t="shared" ca="1" si="2"/>
        <v>18977.335892133979</v>
      </c>
      <c r="L225" s="455">
        <f t="shared" ca="1" si="3"/>
        <v>4573537.9500042889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4573537.9500042889</v>
      </c>
      <c r="J226" s="455">
        <f t="array" ref="J226">IFERROR(INDEX('Retirement Calculator'!K:K,MATCH('Lorri 401b'!N226,'Retirement Calculator'!A:A,0),0),0)</f>
        <v>16520.094745597391</v>
      </c>
      <c r="K226" s="455">
        <f t="shared" ca="1" si="2"/>
        <v>18987.574396911212</v>
      </c>
      <c r="L226" s="455">
        <f t="shared" ca="1" si="3"/>
        <v>4576005.4296556022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4576005.4296556022</v>
      </c>
      <c r="J227" s="455">
        <f t="array" ref="J227">IFERROR(INDEX('Retirement Calculator'!K:K,MATCH('Lorri 401b'!N227,'Retirement Calculator'!A:A,0),0),0)</f>
        <v>16520.094745597391</v>
      </c>
      <c r="K227" s="455">
        <f t="shared" ca="1" si="2"/>
        <v>18997.85556212502</v>
      </c>
      <c r="L227" s="455">
        <f t="shared" ca="1" si="3"/>
        <v>4578483.1904721297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4578483.1904721297</v>
      </c>
      <c r="J228" s="455">
        <f t="array" ref="J228">IFERROR(INDEX('Retirement Calculator'!K:K,MATCH('Lorri 401b'!N228,'Retirement Calculator'!A:A,0),0),0)</f>
        <v>16520.094745597391</v>
      </c>
      <c r="K228" s="455">
        <f t="shared" ca="1" si="2"/>
        <v>19008.179565527214</v>
      </c>
      <c r="L228" s="455">
        <f t="shared" ca="1" si="3"/>
        <v>4580971.2752920594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4580971.2752920594</v>
      </c>
      <c r="J229" s="455">
        <f t="array" ref="J229">IFERROR(INDEX('Retirement Calculator'!K:K,MATCH('Lorri 401b'!N229,'Retirement Calculator'!A:A,0),0),0)</f>
        <v>16520.094745597391</v>
      </c>
      <c r="K229" s="455">
        <f t="shared" ca="1" si="2"/>
        <v>19018.546585610256</v>
      </c>
      <c r="L229" s="455">
        <f t="shared" ca="1" si="3"/>
        <v>4583469.7271320717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4583469.7271320717</v>
      </c>
      <c r="J230" s="455">
        <f t="array" ref="J230">IFERROR(INDEX('Retirement Calculator'!K:K,MATCH('Lorri 401b'!N230,'Retirement Calculator'!A:A,0),0),0)</f>
        <v>16520.094745597391</v>
      </c>
      <c r="K230" s="455">
        <f t="shared" ca="1" si="2"/>
        <v>19028.956801610308</v>
      </c>
      <c r="L230" s="455">
        <f t="shared" ca="1" si="3"/>
        <v>4585978.589188084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4585978.589188084</v>
      </c>
      <c r="J231" s="455">
        <f t="array" ref="J231">IFERROR(INDEX('Retirement Calculator'!K:K,MATCH('Lorri 401b'!N231,'Retirement Calculator'!A:A,0),0),0)</f>
        <v>16520.094745597391</v>
      </c>
      <c r="K231" s="455">
        <f t="shared" ca="1" si="2"/>
        <v>19039.410393510359</v>
      </c>
      <c r="L231" s="455">
        <f t="shared" ca="1" si="3"/>
        <v>4588497.9048359962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4588497.9048359962</v>
      </c>
      <c r="J232" s="455">
        <f t="array" ref="J232">IFERROR(INDEX('Retirement Calculator'!K:K,MATCH('Lorri 401b'!N232,'Retirement Calculator'!A:A,0),0),0)</f>
        <v>16520.094745597391</v>
      </c>
      <c r="K232" s="455">
        <f t="shared" ca="1" si="2"/>
        <v>19049.907542043326</v>
      </c>
      <c r="L232" s="455">
        <f t="shared" ca="1" si="3"/>
        <v>4591027.7176324418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4591027.7176324418</v>
      </c>
      <c r="J233" s="455">
        <f t="array" ref="J233">IFERROR(INDEX('Retirement Calculator'!K:K,MATCH('Lorri 401b'!N233,'Retirement Calculator'!A:A,0),0),0)</f>
        <v>16520.094745597391</v>
      </c>
      <c r="K233" s="455">
        <f t="shared" ca="1" si="2"/>
        <v>19060.448428695185</v>
      </c>
      <c r="L233" s="455">
        <f t="shared" ca="1" si="3"/>
        <v>4593568.0713155391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4593568.0713155391</v>
      </c>
      <c r="J234" s="455">
        <f t="array" ref="J234">IFERROR(INDEX('Retirement Calculator'!K:K,MATCH('Lorri 401b'!N234,'Retirement Calculator'!A:A,0),0),0)</f>
        <v>16520.094745597391</v>
      </c>
      <c r="K234" s="455">
        <f t="shared" ca="1" si="2"/>
        <v>19071.033235708088</v>
      </c>
      <c r="L234" s="455">
        <f t="shared" ca="1" si="3"/>
        <v>4596119.0098056495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4596119.0098056495</v>
      </c>
      <c r="J235" s="455">
        <f t="array" ref="J235">IFERROR(INDEX('Retirement Calculator'!K:K,MATCH('Lorri 401b'!N235,'Retirement Calculator'!A:A,0),0),0)</f>
        <v>16520.094745597391</v>
      </c>
      <c r="K235" s="455">
        <f t="shared" ca="1" si="2"/>
        <v>19081.662146083549</v>
      </c>
      <c r="L235" s="455">
        <f t="shared" ca="1" si="3"/>
        <v>4598680.5772061357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4598680.5772061357</v>
      </c>
      <c r="J236" s="455">
        <f t="array" ref="J236">IFERROR(INDEX('Retirement Calculator'!K:K,MATCH('Lorri 401b'!N236,'Retirement Calculator'!A:A,0),0),0)</f>
        <v>16520.094745597391</v>
      </c>
      <c r="K236" s="455">
        <f t="shared" ca="1" si="2"/>
        <v>19092.335343585575</v>
      </c>
      <c r="L236" s="455">
        <f t="shared" ca="1" si="3"/>
        <v>4601252.8178041233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4601252.8178041233</v>
      </c>
      <c r="J237" s="455">
        <f t="array" ref="J237">IFERROR(INDEX('Retirement Calculator'!K:K,MATCH('Lorri 401b'!N237,'Retirement Calculator'!A:A,0),0),0)</f>
        <v>16520.094745597391</v>
      </c>
      <c r="K237" s="455">
        <f t="shared" ca="1" si="2"/>
        <v>19103.053012743854</v>
      </c>
      <c r="L237" s="455">
        <f t="shared" ca="1" si="3"/>
        <v>4603835.7760712691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4603835.7760712691</v>
      </c>
      <c r="J238" s="455">
        <f t="array" ref="J238">IFERROR(INDEX('Retirement Calculator'!K:K,MATCH('Lorri 401b'!N238,'Retirement Calculator'!A:A,0),0),0)</f>
        <v>16520.094745597391</v>
      </c>
      <c r="K238" s="455">
        <f t="shared" ca="1" si="2"/>
        <v>19113.815338856963</v>
      </c>
      <c r="L238" s="455">
        <f t="shared" ca="1" si="3"/>
        <v>4606429.4966645278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4606429.4966645278</v>
      </c>
      <c r="J239" s="455">
        <f t="array" ref="J239">IFERROR(INDEX('Retirement Calculator'!K:K,MATCH('Lorri 401b'!N239,'Retirement Calculator'!A:A,0),0),0)</f>
        <v>16520.094745597391</v>
      </c>
      <c r="K239" s="455">
        <f t="shared" ca="1" si="2"/>
        <v>19124.62250799554</v>
      </c>
      <c r="L239" s="455">
        <f t="shared" ca="1" si="3"/>
        <v>4609034.0244269259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4609034.0244269259</v>
      </c>
      <c r="J240" s="455">
        <f t="array" ref="J240">IFERROR(INDEX('Retirement Calculator'!K:K,MATCH('Lorri 401b'!N240,'Retirement Calculator'!A:A,0),0),0)</f>
        <v>16520.094745597391</v>
      </c>
      <c r="K240" s="455">
        <f t="shared" ca="1" si="2"/>
        <v>19135.474707005535</v>
      </c>
      <c r="L240" s="455">
        <f t="shared" ca="1" si="3"/>
        <v>4611649.4043883337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4611649.4043883337</v>
      </c>
      <c r="J241" s="455">
        <f t="array" ref="J241">IFERROR(INDEX('Retirement Calculator'!K:K,MATCH('Lorri 401b'!N241,'Retirement Calculator'!A:A,0),0),0)</f>
        <v>16520.094745597391</v>
      </c>
      <c r="K241" s="455">
        <f t="shared" ca="1" si="2"/>
        <v>19146.372123511399</v>
      </c>
      <c r="L241" s="455">
        <f t="shared" ca="1" si="3"/>
        <v>4614275.6817662474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4614275.6817662474</v>
      </c>
      <c r="J242" s="455">
        <f t="array" ref="J242">IFERROR(INDEX('Retirement Calculator'!K:K,MATCH('Lorri 401b'!N242,'Retirement Calculator'!A:A,0),0),0)</f>
        <v>16520.094745597391</v>
      </c>
      <c r="K242" s="455">
        <f t="shared" ca="1" si="2"/>
        <v>19157.314945919374</v>
      </c>
      <c r="L242" s="455">
        <f t="shared" ca="1" si="3"/>
        <v>4616912.901966569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4616912.901966569</v>
      </c>
      <c r="J243" s="455">
        <f t="array" ref="J243">IFERROR(INDEX('Retirement Calculator'!K:K,MATCH('Lorri 401b'!N243,'Retirement Calculator'!A:A,0),0),0)</f>
        <v>16520.094745597391</v>
      </c>
      <c r="K243" s="455">
        <f t="shared" ca="1" si="2"/>
        <v>19168.303363420713</v>
      </c>
      <c r="L243" s="455">
        <f t="shared" ca="1" si="3"/>
        <v>4619561.1105843922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4619561.1105843922</v>
      </c>
      <c r="J244" s="455">
        <f t="array" ref="J244">IFERROR(INDEX('Retirement Calculator'!K:K,MATCH('Lorri 401b'!N244,'Retirement Calculator'!A:A,0),0),0)</f>
        <v>16520.094745597391</v>
      </c>
      <c r="K244" s="455">
        <f t="shared" ca="1" si="2"/>
        <v>19179.337565994978</v>
      </c>
      <c r="L244" s="455">
        <f t="shared" ca="1" si="3"/>
        <v>4622220.3534047892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4622220.3534047892</v>
      </c>
      <c r="J245" s="455">
        <f t="array" ref="J245">IFERROR(INDEX('Retirement Calculator'!K:K,MATCH('Lorri 401b'!N245,'Retirement Calculator'!A:A,0),0),0)</f>
        <v>16520.094745597391</v>
      </c>
      <c r="K245" s="455">
        <f t="shared" ca="1" si="2"/>
        <v>19190.417744413298</v>
      </c>
      <c r="L245" s="455">
        <f t="shared" ca="1" si="3"/>
        <v>4624890.6764036044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4624890.6764036044</v>
      </c>
      <c r="J246" s="455">
        <f t="array" ref="J246">IFERROR(INDEX('Retirement Calculator'!K:K,MATCH('Lorri 401b'!N246,'Retirement Calculator'!A:A,0),0),0)</f>
        <v>16520.094745597391</v>
      </c>
      <c r="K246" s="455">
        <f t="shared" ca="1" si="2"/>
        <v>19201.544090241696</v>
      </c>
      <c r="L246" s="455">
        <f t="shared" ca="1" si="3"/>
        <v>4627572.1257482488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4627572.1257482488</v>
      </c>
      <c r="J247" s="455">
        <f t="array" ref="J247">IFERROR(INDEX('Retirement Calculator'!K:K,MATCH('Lorri 401b'!N247,'Retirement Calculator'!A:A,0),0),0)</f>
        <v>16520.094745597391</v>
      </c>
      <c r="K247" s="455">
        <f t="shared" ca="1" si="2"/>
        <v>19212.716795844379</v>
      </c>
      <c r="L247" s="455">
        <f t="shared" ca="1" si="3"/>
        <v>4630264.747798495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4630264.747798495</v>
      </c>
      <c r="J248" s="455">
        <f t="array" ref="J248">IFERROR(INDEX('Retirement Calculator'!K:K,MATCH('Lorri 401b'!N248,'Retirement Calculator'!A:A,0),0),0)</f>
        <v>16520.094745597391</v>
      </c>
      <c r="K248" s="455">
        <f t="shared" ca="1" si="2"/>
        <v>19223.936054387072</v>
      </c>
      <c r="L248" s="455">
        <f t="shared" ca="1" si="3"/>
        <v>4632968.5891072843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4632968.5891072843</v>
      </c>
      <c r="J249" s="455">
        <f t="array" ref="J249">IFERROR(INDEX('Retirement Calculator'!K:K,MATCH('Lorri 401b'!N249,'Retirement Calculator'!A:A,0),0),0)</f>
        <v>16520.094745597391</v>
      </c>
      <c r="K249" s="455">
        <f t="shared" ca="1" si="2"/>
        <v>19235.202059840361</v>
      </c>
      <c r="L249" s="455">
        <f t="shared" ca="1" si="3"/>
        <v>4635683.6964215273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4635683.6964215273</v>
      </c>
      <c r="J250" s="455">
        <f t="array" ref="J250">IFERROR(INDEX('Retirement Calculator'!K:K,MATCH('Lorri 401b'!N250,'Retirement Calculator'!A:A,0),0),0)</f>
        <v>16520.094745597391</v>
      </c>
      <c r="K250" s="455">
        <f t="shared" ca="1" si="2"/>
        <v>19246.515006983038</v>
      </c>
      <c r="L250" s="455">
        <f t="shared" ca="1" si="3"/>
        <v>4638410.1166829122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4638410.1166829122</v>
      </c>
      <c r="J251" s="455">
        <f t="array" ref="J251">IFERROR(INDEX('Retirement Calculator'!K:K,MATCH('Lorri 401b'!N251,'Retirement Calculator'!A:A,0),0),0)</f>
        <v>16520.094745597391</v>
      </c>
      <c r="K251" s="455">
        <f t="shared" ca="1" si="2"/>
        <v>19257.875091405476</v>
      </c>
      <c r="L251" s="455">
        <f t="shared" ca="1" si="3"/>
        <v>4641147.89702872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4641147.89702872</v>
      </c>
      <c r="J252" s="455">
        <f t="array" ref="J252">IFERROR(INDEX('Retirement Calculator'!K:K,MATCH('Lorri 401b'!N252,'Retirement Calculator'!A:A,0),0),0)</f>
        <v>16520.094745597391</v>
      </c>
      <c r="K252" s="455">
        <f t="shared" ca="1" si="2"/>
        <v>19269.28250951301</v>
      </c>
      <c r="L252" s="455">
        <f t="shared" ca="1" si="3"/>
        <v>4643897.0847926354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4643897.0847926354</v>
      </c>
      <c r="J253" s="455">
        <f t="array" ref="J253">IFERROR(INDEX('Retirement Calculator'!K:K,MATCH('Lorri 401b'!N253,'Retirement Calculator'!A:A,0),0),0)</f>
        <v>16520.094745597391</v>
      </c>
      <c r="K253" s="455">
        <f t="shared" ca="1" si="2"/>
        <v>19280.737458529322</v>
      </c>
      <c r="L253" s="455">
        <f t="shared" ca="1" si="3"/>
        <v>4646657.7275055666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4646657.7275055666</v>
      </c>
      <c r="J254" s="455">
        <f t="array" ref="J254">IFERROR(INDEX('Retirement Calculator'!K:K,MATCH('Lorri 401b'!N254,'Retirement Calculator'!A:A,0),0),0)</f>
        <v>16520.094745597391</v>
      </c>
      <c r="K254" s="455">
        <f t="shared" ca="1" si="2"/>
        <v>19292.24013649987</v>
      </c>
      <c r="L254" s="455">
        <f t="shared" ca="1" si="3"/>
        <v>4649429.8728964683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4649429.8728964683</v>
      </c>
      <c r="J255" s="455">
        <f t="array" ref="J255">IFERROR(INDEX('Retirement Calculator'!K:K,MATCH('Lorri 401b'!N255,'Retirement Calculator'!A:A,0),0),0)</f>
        <v>16520.094745597391</v>
      </c>
      <c r="K255" s="455">
        <f t="shared" ca="1" si="2"/>
        <v>19303.790742295292</v>
      </c>
      <c r="L255" s="455">
        <f t="shared" ca="1" si="3"/>
        <v>4652213.5688931653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4652213.5688931653</v>
      </c>
      <c r="J256" s="455">
        <f t="array" ref="J256">IFERROR(INDEX('Retirement Calculator'!K:K,MATCH('Lorri 401b'!N256,'Retirement Calculator'!A:A,0),0),0)</f>
        <v>16520.094745597391</v>
      </c>
      <c r="K256" s="455">
        <f t="shared" ca="1" si="2"/>
        <v>19315.389475614866</v>
      </c>
      <c r="L256" s="455">
        <f t="shared" ca="1" si="3"/>
        <v>4655008.8636231823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4655008.8636231823</v>
      </c>
      <c r="J257" s="455">
        <f t="array" ref="J257">IFERROR(INDEX('Retirement Calculator'!K:K,MATCH('Lorri 401b'!N257,'Retirement Calculator'!A:A,0),0),0)</f>
        <v>16520.094745597391</v>
      </c>
      <c r="K257" s="455">
        <f t="shared" ca="1" si="2"/>
        <v>19327.036536989934</v>
      </c>
      <c r="L257" s="455">
        <f t="shared" ca="1" si="3"/>
        <v>4657815.8054145742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4657815.8054145742</v>
      </c>
      <c r="J258" s="455">
        <f t="array" ref="J258">IFERROR(INDEX('Retirement Calculator'!K:K,MATCH('Lorri 401b'!N258,'Retirement Calculator'!A:A,0),0),0)</f>
        <v>16520.094745597391</v>
      </c>
      <c r="K258" s="455">
        <f t="shared" ca="1" si="2"/>
        <v>19338.7321277874</v>
      </c>
      <c r="L258" s="455">
        <f t="shared" ca="1" si="3"/>
        <v>4660634.442796764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4660634.442796764</v>
      </c>
      <c r="J259" s="455">
        <f t="array" ref="J259">IFERROR(INDEX('Retirement Calculator'!K:K,MATCH('Lorri 401b'!N259,'Retirement Calculator'!A:A,0),0),0)</f>
        <v>16520.094745597391</v>
      </c>
      <c r="K259" s="455">
        <f t="shared" ca="1" si="2"/>
        <v>19350.476450213191</v>
      </c>
      <c r="L259" s="455">
        <f t="shared" ca="1" si="3"/>
        <v>4663464.8245013794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4663464.8245013794</v>
      </c>
      <c r="J260" s="455">
        <f t="array" ref="J260">IFERROR(INDEX('Retirement Calculator'!K:K,MATCH('Lorri 401b'!N260,'Retirement Calculator'!A:A,0),0),0)</f>
        <v>16520.094745597391</v>
      </c>
      <c r="K260" s="455">
        <f t="shared" ca="1" si="2"/>
        <v>19362.269707315758</v>
      </c>
      <c r="L260" s="455">
        <f t="shared" ca="1" si="3"/>
        <v>4666306.9994630972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4666306.9994630972</v>
      </c>
      <c r="J261" s="455">
        <f t="array" ref="J261">IFERROR(INDEX('Retirement Calculator'!K:K,MATCH('Lorri 401b'!N261,'Retirement Calculator'!A:A,0),0),0)</f>
        <v>16520.094745597391</v>
      </c>
      <c r="K261" s="455">
        <f t="shared" ca="1" si="2"/>
        <v>19374.11210298958</v>
      </c>
      <c r="L261" s="455">
        <f t="shared" ca="1" si="3"/>
        <v>4669161.0168204894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4669161.0168204894</v>
      </c>
      <c r="J262" s="455">
        <f t="array" ref="J262">IFERROR(INDEX('Retirement Calculator'!K:K,MATCH('Lorri 401b'!N262,'Retirement Calculator'!A:A,0),0),0)</f>
        <v>16520.094745597391</v>
      </c>
      <c r="K262" s="455">
        <f t="shared" ca="1" si="2"/>
        <v>19386.003841978716</v>
      </c>
      <c r="L262" s="455">
        <f t="shared" ca="1" si="3"/>
        <v>4672026.9259168701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4672026.9259168701</v>
      </c>
      <c r="J263" s="455">
        <f t="array" ref="J263">IFERROR(INDEX('Retirement Calculator'!K:K,MATCH('Lorri 401b'!N263,'Retirement Calculator'!A:A,0),0),0)</f>
        <v>16520.094745597391</v>
      </c>
      <c r="K263" s="455">
        <f t="shared" ref="K263:K517" ca="1" si="27">IPMT(M263/12,1,12,-I263+J263,,0)</f>
        <v>19397.9451298803</v>
      </c>
      <c r="L263" s="455">
        <f t="shared" ref="L263:L517" ca="1" si="28">I263-J263+K263</f>
        <v>4674904.776301153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4674904.776301153</v>
      </c>
      <c r="J264" s="455">
        <f t="array" ref="J264">IFERROR(INDEX('Retirement Calculator'!K:K,MATCH('Lorri 401b'!N264,'Retirement Calculator'!A:A,0),0),0)</f>
        <v>16520.094745597391</v>
      </c>
      <c r="K264" s="455">
        <f t="shared" ca="1" si="27"/>
        <v>19409.936173148148</v>
      </c>
      <c r="L264" s="455">
        <f t="shared" ca="1" si="28"/>
        <v>4677794.6177287037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4677794.6177287037</v>
      </c>
      <c r="J265" s="455">
        <f t="array" ref="J265">IFERROR(INDEX('Retirement Calculator'!K:K,MATCH('Lorri 401b'!N265,'Retirement Calculator'!A:A,0),0),0)</f>
        <v>16520.094745597391</v>
      </c>
      <c r="K265" s="455">
        <f t="shared" ca="1" si="27"/>
        <v>19421.977179096273</v>
      </c>
      <c r="L265" s="455">
        <f t="shared" ca="1" si="28"/>
        <v>4680696.5001622019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4680696.5001622019</v>
      </c>
      <c r="J266" s="455">
        <f t="array" ref="J266">IFERROR(INDEX('Retirement Calculator'!K:K,MATCH('Lorri 401b'!N266,'Retirement Calculator'!A:A,0),0),0)</f>
        <v>16520.094745597391</v>
      </c>
      <c r="K266" s="455">
        <f t="shared" ca="1" si="27"/>
        <v>19434.068355902516</v>
      </c>
      <c r="L266" s="455">
        <f t="shared" ca="1" si="28"/>
        <v>4683610.4737725062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4683610.4737725062</v>
      </c>
      <c r="J267" s="455">
        <f t="array" ref="J267">IFERROR(INDEX('Retirement Calculator'!K:K,MATCH('Lorri 401b'!N267,'Retirement Calculator'!A:A,0),0),0)</f>
        <v>16520.094745597391</v>
      </c>
      <c r="K267" s="455">
        <f t="shared" ca="1" si="27"/>
        <v>19446.209912612117</v>
      </c>
      <c r="L267" s="455">
        <f t="shared" ca="1" si="28"/>
        <v>4686536.5889395205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4686536.5889395205</v>
      </c>
      <c r="J268" s="455">
        <f t="array" ref="J268">IFERROR(INDEX('Retirement Calculator'!K:K,MATCH('Lorri 401b'!N268,'Retirement Calculator'!A:A,0),0),0)</f>
        <v>16520.094745597391</v>
      </c>
      <c r="K268" s="455">
        <f t="shared" ca="1" si="27"/>
        <v>19458.402059141343</v>
      </c>
      <c r="L268" s="455">
        <f t="shared" ca="1" si="28"/>
        <v>4689474.8962530643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4689474.8962530643</v>
      </c>
      <c r="J269" s="455">
        <f t="array" ref="J269">IFERROR(INDEX('Retirement Calculator'!K:K,MATCH('Lorri 401b'!N269,'Retirement Calculator'!A:A,0),0),0)</f>
        <v>16520.094745597391</v>
      </c>
      <c r="K269" s="455">
        <f t="shared" ca="1" si="27"/>
        <v>19470.645006281109</v>
      </c>
      <c r="L269" s="455">
        <f t="shared" ca="1" si="28"/>
        <v>4692425.4465137478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4692425.4465137478</v>
      </c>
      <c r="J270" s="455">
        <f t="array" ref="J270">IFERROR(INDEX('Retirement Calculator'!K:K,MATCH('Lorri 401b'!N270,'Retirement Calculator'!A:A,0),0),0)</f>
        <v>16520.094745597391</v>
      </c>
      <c r="K270" s="455">
        <f t="shared" ca="1" si="27"/>
        <v>19482.938965700625</v>
      </c>
      <c r="L270" s="455">
        <f t="shared" ca="1" si="28"/>
        <v>4695388.2907338506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4695388.2907338506</v>
      </c>
      <c r="J271" s="455">
        <f t="array" ref="J271">IFERROR(INDEX('Retirement Calculator'!K:K,MATCH('Lorri 401b'!N271,'Retirement Calculator'!A:A,0),0),0)</f>
        <v>16520.094745597391</v>
      </c>
      <c r="K271" s="455">
        <f t="shared" ca="1" si="27"/>
        <v>19495.284149951054</v>
      </c>
      <c r="L271" s="455">
        <f t="shared" ca="1" si="28"/>
        <v>4698363.4801382041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4698363.4801382041</v>
      </c>
      <c r="J272" s="455">
        <f t="array" ref="J272">IFERROR(INDEX('Retirement Calculator'!K:K,MATCH('Lorri 401b'!N272,'Retirement Calculator'!A:A,0),0),0)</f>
        <v>16520.094745597391</v>
      </c>
      <c r="K272" s="455">
        <f t="shared" ca="1" si="27"/>
        <v>19507.680772469193</v>
      </c>
      <c r="L272" s="455">
        <f t="shared" ca="1" si="28"/>
        <v>4701351.0661650756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4701351.0661650756</v>
      </c>
      <c r="J273" s="455">
        <f t="array" ref="J273">IFERROR(INDEX('Retirement Calculator'!K:K,MATCH('Lorri 401b'!N273,'Retirement Calculator'!A:A,0),0),0)</f>
        <v>16520.094745597391</v>
      </c>
      <c r="K273" s="455">
        <f t="shared" ca="1" si="27"/>
        <v>19520.129047581158</v>
      </c>
      <c r="L273" s="455">
        <f t="shared" ca="1" si="28"/>
        <v>4704351.1004670588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4704351.1004670588</v>
      </c>
      <c r="J274" s="455">
        <f t="array" ref="J274">IFERROR(INDEX('Retirement Calculator'!K:K,MATCH('Lorri 401b'!N274,'Retirement Calculator'!A:A,0),0),0)</f>
        <v>16520.094745597391</v>
      </c>
      <c r="K274" s="455">
        <f t="shared" ca="1" si="27"/>
        <v>19532.629190506086</v>
      </c>
      <c r="L274" s="455">
        <f t="shared" ca="1" si="28"/>
        <v>4707363.6349119674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4707363.6349119674</v>
      </c>
      <c r="J275" s="455">
        <f t="array" ref="J275">IFERROR(INDEX('Retirement Calculator'!K:K,MATCH('Lorri 401b'!N275,'Retirement Calculator'!A:A,0),0),0)</f>
        <v>16520.094745597391</v>
      </c>
      <c r="K275" s="455">
        <f t="shared" ca="1" si="27"/>
        <v>19545.181417359872</v>
      </c>
      <c r="L275" s="455">
        <f t="shared" ca="1" si="28"/>
        <v>4710388.7215837296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4710388.7215837296</v>
      </c>
      <c r="J276" s="455">
        <f t="array" ref="J276">IFERROR(INDEX('Retirement Calculator'!K:K,MATCH('Lorri 401b'!N276,'Retirement Calculator'!A:A,0),0),0)</f>
        <v>16520.094745597391</v>
      </c>
      <c r="K276" s="455">
        <f t="shared" ca="1" si="27"/>
        <v>19557.785945158881</v>
      </c>
      <c r="L276" s="455">
        <f t="shared" ca="1" si="28"/>
        <v>4713426.4127832903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4713426.4127832903</v>
      </c>
      <c r="J277" s="455">
        <f t="array" ref="J277">IFERROR(INDEX('Retirement Calculator'!K:K,MATCH('Lorri 401b'!N277,'Retirement Calculator'!A:A,0),0),0)</f>
        <v>16520.094745597391</v>
      </c>
      <c r="K277" s="455">
        <f t="shared" ca="1" si="27"/>
        <v>19570.442991823718</v>
      </c>
      <c r="L277" s="455">
        <f t="shared" ca="1" si="28"/>
        <v>4716476.7610295163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4716476.7610295163</v>
      </c>
      <c r="J278" s="455">
        <f t="array" ref="J278">IFERROR(INDEX('Retirement Calculator'!K:K,MATCH('Lorri 401b'!N278,'Retirement Calculator'!A:A,0),0),0)</f>
        <v>16520.094745597391</v>
      </c>
      <c r="K278" s="455">
        <f t="shared" ca="1" si="27"/>
        <v>19583.152776182993</v>
      </c>
      <c r="L278" s="455">
        <f t="shared" ca="1" si="28"/>
        <v>4719539.8190601012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4719539.8190601012</v>
      </c>
      <c r="J279" s="455">
        <f t="array" ref="J279">IFERROR(INDEX('Retirement Calculator'!K:K,MATCH('Lorri 401b'!N279,'Retirement Calculator'!A:A,0),0),0)</f>
        <v>16520.094745597391</v>
      </c>
      <c r="K279" s="455">
        <f t="shared" ca="1" si="27"/>
        <v>19595.915517977097</v>
      </c>
      <c r="L279" s="455">
        <f t="shared" ca="1" si="28"/>
        <v>4722615.6398324808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4722615.6398324808</v>
      </c>
      <c r="J280" s="455">
        <f t="array" ref="J280">IFERROR(INDEX('Retirement Calculator'!K:K,MATCH('Lorri 401b'!N280,'Retirement Calculator'!A:A,0),0),0)</f>
        <v>16520.094745597391</v>
      </c>
      <c r="K280" s="455">
        <f t="shared" ca="1" si="27"/>
        <v>19608.731437862014</v>
      </c>
      <c r="L280" s="455">
        <f t="shared" ca="1" si="28"/>
        <v>4725704.2765247449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4725704.2765247449</v>
      </c>
      <c r="J281" s="455">
        <f t="array" ref="J281">IFERROR(INDEX('Retirement Calculator'!K:K,MATCH('Lorri 401b'!N281,'Retirement Calculator'!A:A,0),0),0)</f>
        <v>16520.094745597391</v>
      </c>
      <c r="K281" s="455">
        <f t="shared" ca="1" si="27"/>
        <v>19621.600757413114</v>
      </c>
      <c r="L281" s="455">
        <f t="shared" ca="1" si="28"/>
        <v>4728805.7825365607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4728805.7825365607</v>
      </c>
      <c r="J282" s="455">
        <f t="array" ref="J282">IFERROR(INDEX('Retirement Calculator'!K:K,MATCH('Lorri 401b'!N282,'Retirement Calculator'!A:A,0),0),0)</f>
        <v>16520.094745597391</v>
      </c>
      <c r="K282" s="455">
        <f t="shared" ca="1" si="27"/>
        <v>19634.523699129011</v>
      </c>
      <c r="L282" s="455">
        <f t="shared" ca="1" si="28"/>
        <v>4731920.2114900919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4731920.2114900919</v>
      </c>
      <c r="J283" s="455">
        <f t="array" ref="J283">IFERROR(INDEX('Retirement Calculator'!K:K,MATCH('Lorri 401b'!N283,'Retirement Calculator'!A:A,0),0),0)</f>
        <v>16520.094745597391</v>
      </c>
      <c r="K283" s="455">
        <f t="shared" ca="1" si="27"/>
        <v>19647.50048643539</v>
      </c>
      <c r="L283" s="455">
        <f t="shared" ca="1" si="28"/>
        <v>4735047.6172309294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4735047.6172309294</v>
      </c>
      <c r="J284" s="455">
        <f t="array" ref="J284">IFERROR(INDEX('Retirement Calculator'!K:K,MATCH('Lorri 401b'!N284,'Retirement Calculator'!A:A,0),0),0)</f>
        <v>16520.094745597391</v>
      </c>
      <c r="K284" s="455">
        <f t="shared" ca="1" si="27"/>
        <v>19660.531343688883</v>
      </c>
      <c r="L284" s="455">
        <f t="shared" ca="1" si="28"/>
        <v>4738188.0538290208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4738188.0538290208</v>
      </c>
      <c r="J285" s="455">
        <f t="array" ref="J285">IFERROR(INDEX('Retirement Calculator'!K:K,MATCH('Lorri 401b'!N285,'Retirement Calculator'!A:A,0),0),0)</f>
        <v>16520.094745597391</v>
      </c>
      <c r="K285" s="455">
        <f t="shared" ca="1" si="27"/>
        <v>19673.61649618093</v>
      </c>
      <c r="L285" s="455">
        <f t="shared" ca="1" si="28"/>
        <v>4741341.5755796041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4741341.5755796041</v>
      </c>
      <c r="J286" s="455">
        <f t="array" ref="J286">IFERROR(INDEX('Retirement Calculator'!K:K,MATCH('Lorri 401b'!N286,'Retirement Calculator'!A:A,0),0),0)</f>
        <v>16520.094745597391</v>
      </c>
      <c r="K286" s="455">
        <f t="shared" ca="1" si="27"/>
        <v>19686.756170141693</v>
      </c>
      <c r="L286" s="455">
        <f t="shared" ca="1" si="28"/>
        <v>4744508.2370041478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4744508.2370041478</v>
      </c>
      <c r="J287" s="455">
        <f t="array" ref="J287">IFERROR(INDEX('Retirement Calculator'!K:K,MATCH('Lorri 401b'!N287,'Retirement Calculator'!A:A,0),0),0)</f>
        <v>16520.094745597391</v>
      </c>
      <c r="K287" s="455">
        <f t="shared" ca="1" si="27"/>
        <v>19699.950592743957</v>
      </c>
      <c r="L287" s="455">
        <f t="shared" ca="1" si="28"/>
        <v>4747688.0928512942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4747688.0928512942</v>
      </c>
      <c r="J288" s="455">
        <f t="array" ref="J288">IFERROR(INDEX('Retirement Calculator'!K:K,MATCH('Lorri 401b'!N288,'Retirement Calculator'!A:A,0),0),0)</f>
        <v>16520.094745597391</v>
      </c>
      <c r="K288" s="455">
        <f t="shared" ca="1" si="27"/>
        <v>19713.199992107067</v>
      </c>
      <c r="L288" s="455">
        <f t="shared" ca="1" si="28"/>
        <v>4750881.1980978036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4750881.1980978036</v>
      </c>
      <c r="J289" s="455">
        <f t="array" ref="J289">IFERROR(INDEX('Retirement Calculator'!K:K,MATCH('Lorri 401b'!N289,'Retirement Calculator'!A:A,0),0),0)</f>
        <v>16520.094745597391</v>
      </c>
      <c r="K289" s="455">
        <f t="shared" ca="1" si="27"/>
        <v>19726.504597300856</v>
      </c>
      <c r="L289" s="455">
        <f t="shared" ca="1" si="28"/>
        <v>4754087.6079495065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4754087.6079495065</v>
      </c>
      <c r="J290" s="455">
        <f t="array" ref="J290">IFERROR(INDEX('Retirement Calculator'!K:K,MATCH('Lorri 401b'!N290,'Retirement Calculator'!A:A,0),0),0)</f>
        <v>16520.094745597391</v>
      </c>
      <c r="K290" s="455">
        <f t="shared" ca="1" si="27"/>
        <v>19739.86463834962</v>
      </c>
      <c r="L290" s="455">
        <f t="shared" ca="1" si="28"/>
        <v>4757307.3778422587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4757307.3778422587</v>
      </c>
      <c r="J291" s="455">
        <f t="array" ref="J291">IFERROR(INDEX('Retirement Calculator'!K:K,MATCH('Lorri 401b'!N291,'Retirement Calculator'!A:A,0),0),0)</f>
        <v>16520.094745597391</v>
      </c>
      <c r="K291" s="455">
        <f t="shared" ca="1" si="27"/>
        <v>19753.280346236086</v>
      </c>
      <c r="L291" s="455">
        <f t="shared" ca="1" si="28"/>
        <v>4760540.5634428971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4760540.5634428971</v>
      </c>
      <c r="J292" s="455">
        <f t="array" ref="J292">IFERROR(INDEX('Retirement Calculator'!K:K,MATCH('Lorri 401b'!N292,'Retirement Calculator'!A:A,0),0),0)</f>
        <v>16520.094745597391</v>
      </c>
      <c r="K292" s="455">
        <f t="shared" ca="1" si="27"/>
        <v>19766.751952905412</v>
      </c>
      <c r="L292" s="455">
        <f t="shared" ca="1" si="28"/>
        <v>4763787.2206502045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4763787.2206502045</v>
      </c>
      <c r="J293" s="455">
        <f t="array" ref="J293">IFERROR(INDEX('Retirement Calculator'!K:K,MATCH('Lorri 401b'!N293,'Retirement Calculator'!A:A,0),0),0)</f>
        <v>16520.094745597391</v>
      </c>
      <c r="K293" s="455">
        <f t="shared" ca="1" si="27"/>
        <v>19780.279691269196</v>
      </c>
      <c r="L293" s="455">
        <f t="shared" ca="1" si="28"/>
        <v>4767047.4055958763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4767047.4055958763</v>
      </c>
      <c r="J294" s="455">
        <f t="array" ref="J294">IFERROR(INDEX('Retirement Calculator'!K:K,MATCH('Lorri 401b'!N294,'Retirement Calculator'!A:A,0),0),0)</f>
        <v>16520.094745597391</v>
      </c>
      <c r="K294" s="455">
        <f t="shared" ca="1" si="27"/>
        <v>19793.863795209494</v>
      </c>
      <c r="L294" s="455">
        <f t="shared" ca="1" si="28"/>
        <v>4770321.1746454882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4770321.1746454882</v>
      </c>
      <c r="J295" s="455">
        <f t="array" ref="J295">IFERROR(INDEX('Retirement Calculator'!K:K,MATCH('Lorri 401b'!N295,'Retirement Calculator'!A:A,0),0),0)</f>
        <v>16520.094745597391</v>
      </c>
      <c r="K295" s="455">
        <f t="shared" ca="1" si="27"/>
        <v>19807.504499582876</v>
      </c>
      <c r="L295" s="455">
        <f t="shared" ca="1" si="28"/>
        <v>4773608.5843994729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4773608.5843994729</v>
      </c>
      <c r="J296" s="455">
        <f t="array" ref="J296">IFERROR(INDEX('Retirement Calculator'!K:K,MATCH('Lorri 401b'!N296,'Retirement Calculator'!A:A,0),0),0)</f>
        <v>16520.094745597391</v>
      </c>
      <c r="K296" s="455">
        <f t="shared" ca="1" si="27"/>
        <v>19821.202040224478</v>
      </c>
      <c r="L296" s="455">
        <f t="shared" ca="1" si="28"/>
        <v>4776909.6916940995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4776909.6916940995</v>
      </c>
      <c r="J297" s="455">
        <f t="array" ref="J297">IFERROR(INDEX('Retirement Calculator'!K:K,MATCH('Lorri 401b'!N297,'Retirement Calculator'!A:A,0),0),0)</f>
        <v>16520.094745597391</v>
      </c>
      <c r="K297" s="455">
        <f t="shared" ca="1" si="27"/>
        <v>19834.956653952089</v>
      </c>
      <c r="L297" s="455">
        <f t="shared" ca="1" si="28"/>
        <v>4780224.5536024533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4780224.5536024533</v>
      </c>
      <c r="J298" s="455">
        <f t="array" ref="J298">IFERROR(INDEX('Retirement Calculator'!K:K,MATCH('Lorri 401b'!N298,'Retirement Calculator'!A:A,0),0),0)</f>
        <v>16520.094745597391</v>
      </c>
      <c r="K298" s="455">
        <f t="shared" ca="1" si="27"/>
        <v>19848.768578570231</v>
      </c>
      <c r="L298" s="455">
        <f t="shared" ca="1" si="28"/>
        <v>4783553.2274354259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4783553.2274354259</v>
      </c>
      <c r="J299" s="455">
        <f t="array" ref="J299">IFERROR(INDEX('Retirement Calculator'!K:K,MATCH('Lorri 401b'!N299,'Retirement Calculator'!A:A,0),0),0)</f>
        <v>16520.094745597391</v>
      </c>
      <c r="K299" s="455">
        <f t="shared" ca="1" si="27"/>
        <v>19862.638052874285</v>
      </c>
      <c r="L299" s="455">
        <f t="shared" ca="1" si="28"/>
        <v>4786895.7707427023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4786895.7707427023</v>
      </c>
      <c r="J300" s="455">
        <f t="array" ref="J300">IFERROR(INDEX('Retirement Calculator'!K:K,MATCH('Lorri 401b'!N300,'Retirement Calculator'!A:A,0),0),0)</f>
        <v>16520.094745597391</v>
      </c>
      <c r="K300" s="455">
        <f t="shared" ca="1" si="27"/>
        <v>19876.565316654604</v>
      </c>
      <c r="L300" s="455">
        <f t="shared" ca="1" si="28"/>
        <v>4790252.2413137592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4790252.2413137592</v>
      </c>
      <c r="J301" s="455">
        <f t="array" ref="J301">IFERROR(INDEX('Retirement Calculator'!K:K,MATCH('Lorri 401b'!N301,'Retirement Calculator'!A:A,0),0),0)</f>
        <v>16520.094745597391</v>
      </c>
      <c r="K301" s="455">
        <f t="shared" ca="1" si="27"/>
        <v>19890.550610700673</v>
      </c>
      <c r="L301" s="455">
        <f t="shared" ca="1" si="28"/>
        <v>4793622.6971788621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4793622.6971788621</v>
      </c>
      <c r="J302" s="455">
        <f t="array" ref="J302">IFERROR(INDEX('Retirement Calculator'!K:K,MATCH('Lorri 401b'!N302,'Retirement Calculator'!A:A,0),0),0)</f>
        <v>16520.094745597391</v>
      </c>
      <c r="K302" s="455">
        <f t="shared" ca="1" si="27"/>
        <v>19904.594176805269</v>
      </c>
      <c r="L302" s="455">
        <f t="shared" ca="1" si="28"/>
        <v>4797007.1966100698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4797007.1966100698</v>
      </c>
      <c r="J303" s="455">
        <f t="array" ref="J303">IFERROR(INDEX('Retirement Calculator'!K:K,MATCH('Lorri 401b'!N303,'Retirement Calculator'!A:A,0),0),0)</f>
        <v>16520.094745597391</v>
      </c>
      <c r="K303" s="455">
        <f t="shared" ca="1" si="27"/>
        <v>19918.696257768632</v>
      </c>
      <c r="L303" s="455">
        <f t="shared" ca="1" si="28"/>
        <v>4800405.7981222402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4800405.7981222402</v>
      </c>
      <c r="J304" s="455">
        <f t="array" ref="J304">IFERROR(INDEX('Retirement Calculator'!K:K,MATCH('Lorri 401b'!N304,'Retirement Calculator'!A:A,0),0),0)</f>
        <v>16520.094745597391</v>
      </c>
      <c r="K304" s="455">
        <f t="shared" ca="1" si="27"/>
        <v>19932.857097402677</v>
      </c>
      <c r="L304" s="455">
        <f t="shared" ca="1" si="28"/>
        <v>4803818.5604740446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4803818.5604740446</v>
      </c>
      <c r="J305" s="455">
        <f t="array" ref="J305">IFERROR(INDEX('Retirement Calculator'!K:K,MATCH('Lorri 401b'!N305,'Retirement Calculator'!A:A,0),0),0)</f>
        <v>16520.094745597391</v>
      </c>
      <c r="K305" s="455">
        <f t="shared" ca="1" si="27"/>
        <v>19947.076940535197</v>
      </c>
      <c r="L305" s="455">
        <f t="shared" ca="1" si="28"/>
        <v>4807245.5426689824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4807245.5426689824</v>
      </c>
      <c r="J306" s="455">
        <f t="array" ref="J306">IFERROR(INDEX('Retirement Calculator'!K:K,MATCH('Lorri 401b'!N306,'Retirement Calculator'!A:A,0),0),0)</f>
        <v>16520.094745597391</v>
      </c>
      <c r="K306" s="455">
        <f t="shared" ca="1" si="27"/>
        <v>19961.356033014101</v>
      </c>
      <c r="L306" s="455">
        <f t="shared" ca="1" si="28"/>
        <v>4810686.8039563987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4810686.8039563987</v>
      </c>
      <c r="J307" s="455">
        <f t="array" ref="J307">IFERROR(INDEX('Retirement Calculator'!K:K,MATCH('Lorri 401b'!N307,'Retirement Calculator'!A:A,0),0),0)</f>
        <v>16520.094745597391</v>
      </c>
      <c r="K307" s="455">
        <f t="shared" ca="1" si="27"/>
        <v>19975.694621711671</v>
      </c>
      <c r="L307" s="455">
        <f t="shared" ca="1" si="28"/>
        <v>4814142.4038325129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4814142.4038325129</v>
      </c>
      <c r="J308" s="455">
        <f t="array" ref="J308">IFERROR(INDEX('Retirement Calculator'!K:K,MATCH('Lorri 401b'!N308,'Retirement Calculator'!A:A,0),0),0)</f>
        <v>16520.094745597391</v>
      </c>
      <c r="K308" s="455">
        <f t="shared" ca="1" si="27"/>
        <v>19990.092954528813</v>
      </c>
      <c r="L308" s="455">
        <f t="shared" ca="1" si="28"/>
        <v>4817612.4020414436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4817612.4020414436</v>
      </c>
      <c r="J309" s="455">
        <f t="array" ref="J309">IFERROR(INDEX('Retirement Calculator'!K:K,MATCH('Lorri 401b'!N309,'Retirement Calculator'!A:A,0),0),0)</f>
        <v>16520.094745597391</v>
      </c>
      <c r="K309" s="455">
        <f t="shared" ca="1" si="27"/>
        <v>20004.551280399359</v>
      </c>
      <c r="L309" s="455">
        <f t="shared" ca="1" si="28"/>
        <v>4821096.8585762456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4821096.8585762456</v>
      </c>
      <c r="J310" s="455">
        <f t="array" ref="J310">IFERROR(INDEX('Retirement Calculator'!K:K,MATCH('Lorri 401b'!N310,'Retirement Calculator'!A:A,0),0),0)</f>
        <v>16520.094745597391</v>
      </c>
      <c r="K310" s="455">
        <f t="shared" ca="1" si="27"/>
        <v>20019.069849294367</v>
      </c>
      <c r="L310" s="455">
        <f t="shared" ca="1" si="28"/>
        <v>4824595.8336799424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4824595.8336799424</v>
      </c>
      <c r="J311" s="455">
        <f t="array" ref="J311">IFERROR(INDEX('Retirement Calculator'!K:K,MATCH('Lorri 401b'!N311,'Retirement Calculator'!A:A,0),0),0)</f>
        <v>16520.094745597391</v>
      </c>
      <c r="K311" s="455">
        <f t="shared" ca="1" si="27"/>
        <v>20033.648912226436</v>
      </c>
      <c r="L311" s="455">
        <f t="shared" ca="1" si="28"/>
        <v>4828109.3878465714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4828109.3878465714</v>
      </c>
      <c r="J312" s="455">
        <f t="array" ref="J312">IFERROR(INDEX('Retirement Calculator'!K:K,MATCH('Lorri 401b'!N312,'Retirement Calculator'!A:A,0),0),0)</f>
        <v>16520.094745597391</v>
      </c>
      <c r="K312" s="455">
        <f t="shared" ca="1" si="27"/>
        <v>20048.288721254055</v>
      </c>
      <c r="L312" s="455">
        <f t="shared" ca="1" si="28"/>
        <v>4831637.5818222277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4831637.5818222277</v>
      </c>
      <c r="J313" s="455">
        <f t="array" ref="J313">IFERROR(INDEX('Retirement Calculator'!K:K,MATCH('Lorri 401b'!N313,'Retirement Calculator'!A:A,0),0),0)</f>
        <v>16520.094745597391</v>
      </c>
      <c r="K313" s="455">
        <f t="shared" ca="1" si="27"/>
        <v>20062.989529485956</v>
      </c>
      <c r="L313" s="455">
        <f t="shared" ca="1" si="28"/>
        <v>4835180.4766061157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4835180.4766061157</v>
      </c>
      <c r="J314" s="455">
        <f t="array" ref="J314">IFERROR(INDEX('Retirement Calculator'!K:K,MATCH('Lorri 401b'!N314,'Retirement Calculator'!A:A,0),0),0)</f>
        <v>16520.094745597391</v>
      </c>
      <c r="K314" s="455">
        <f t="shared" ca="1" si="27"/>
        <v>20077.751591085493</v>
      </c>
      <c r="L314" s="455">
        <f t="shared" ca="1" si="28"/>
        <v>4838738.1334516034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4838738.1334516034</v>
      </c>
      <c r="J315" s="455">
        <f t="array" ref="J315">IFERROR(INDEX('Retirement Calculator'!K:K,MATCH('Lorri 401b'!N315,'Retirement Calculator'!A:A,0),0),0)</f>
        <v>16520.094745597391</v>
      </c>
      <c r="K315" s="455">
        <f t="shared" ca="1" si="27"/>
        <v>20092.575161275025</v>
      </c>
      <c r="L315" s="455">
        <f t="shared" ca="1" si="28"/>
        <v>4842310.613867281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4842310.613867281</v>
      </c>
      <c r="J316" s="455">
        <f t="array" ref="J316">IFERROR(INDEX('Retirement Calculator'!K:K,MATCH('Lorri 401b'!N316,'Retirement Calculator'!A:A,0),0),0)</f>
        <v>16520.094745597391</v>
      </c>
      <c r="K316" s="455">
        <f t="shared" ca="1" si="27"/>
        <v>20107.460496340347</v>
      </c>
      <c r="L316" s="455">
        <f t="shared" ca="1" si="28"/>
        <v>4845897.9796180231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4845897.9796180231</v>
      </c>
      <c r="J317" s="455">
        <f t="array" ref="J317">IFERROR(INDEX('Retirement Calculator'!K:K,MATCH('Lorri 401b'!N317,'Retirement Calculator'!A:A,0),0),0)</f>
        <v>16520.094745597391</v>
      </c>
      <c r="K317" s="455">
        <f t="shared" ca="1" si="27"/>
        <v>20122.407853635104</v>
      </c>
      <c r="L317" s="455">
        <f t="shared" ca="1" si="28"/>
        <v>4849500.2927260604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4849500.2927260604</v>
      </c>
      <c r="J318" s="455">
        <f t="array" ref="J318">IFERROR(INDEX('Retirement Calculator'!K:K,MATCH('Lorri 401b'!N318,'Retirement Calculator'!A:A,0),0),0)</f>
        <v>16520.094745597391</v>
      </c>
      <c r="K318" s="455">
        <f t="shared" ca="1" si="27"/>
        <v>20137.41749158526</v>
      </c>
      <c r="L318" s="455">
        <f t="shared" ca="1" si="28"/>
        <v>4853117.6154720476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4853117.6154720476</v>
      </c>
      <c r="J319" s="455">
        <f t="array" ref="J319">IFERROR(INDEX('Retirement Calculator'!K:K,MATCH('Lorri 401b'!N319,'Retirement Calculator'!A:A,0),0),0)</f>
        <v>16520.094745597391</v>
      </c>
      <c r="K319" s="455">
        <f t="shared" ca="1" si="27"/>
        <v>20152.489669693539</v>
      </c>
      <c r="L319" s="455">
        <f t="shared" ca="1" si="28"/>
        <v>4856750.0103961434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4856750.0103961434</v>
      </c>
      <c r="J320" s="455">
        <f t="array" ref="J320">IFERROR(INDEX('Retirement Calculator'!K:K,MATCH('Lorri 401b'!N320,'Retirement Calculator'!A:A,0),0),0)</f>
        <v>16520.094745597391</v>
      </c>
      <c r="K320" s="455">
        <f t="shared" ca="1" si="27"/>
        <v>20167.624648543941</v>
      </c>
      <c r="L320" s="455">
        <f t="shared" ca="1" si="28"/>
        <v>4860397.5402990896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4860397.5402990896</v>
      </c>
      <c r="J321" s="455">
        <f t="array" ref="J321">IFERROR(INDEX('Retirement Calculator'!K:K,MATCH('Lorri 401b'!N321,'Retirement Calculator'!A:A,0),0),0)</f>
        <v>16520.094745597391</v>
      </c>
      <c r="K321" s="455">
        <f t="shared" ca="1" si="27"/>
        <v>20182.822689806217</v>
      </c>
      <c r="L321" s="455">
        <f t="shared" ca="1" si="28"/>
        <v>4864060.2682432979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4864060.2682432979</v>
      </c>
      <c r="J322" s="455">
        <f t="array" ref="J322">IFERROR(INDEX('Retirement Calculator'!K:K,MATCH('Lorri 401b'!N322,'Retirement Calculator'!A:A,0),0),0)</f>
        <v>16520.094745597391</v>
      </c>
      <c r="K322" s="455">
        <f t="shared" ca="1" si="27"/>
        <v>20198.084056240416</v>
      </c>
      <c r="L322" s="455">
        <f t="shared" ca="1" si="28"/>
        <v>4867738.2575539406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4867738.2575539406</v>
      </c>
      <c r="J323" s="455">
        <f t="array" ref="J323">IFERROR(INDEX('Retirement Calculator'!K:K,MATCH('Lorri 401b'!N323,'Retirement Calculator'!A:A,0),0),0)</f>
        <v>16520.094745597391</v>
      </c>
      <c r="K323" s="455">
        <f t="shared" ca="1" si="27"/>
        <v>20213.409011701428</v>
      </c>
      <c r="L323" s="455">
        <f t="shared" ca="1" si="28"/>
        <v>4871431.571820044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4871431.571820044</v>
      </c>
      <c r="J324" s="455">
        <f t="array" ref="J324">IFERROR(INDEX('Retirement Calculator'!K:K,MATCH('Lorri 401b'!N324,'Retirement Calculator'!A:A,0),0),0)</f>
        <v>16520.094745597391</v>
      </c>
      <c r="K324" s="455">
        <f t="shared" ca="1" si="27"/>
        <v>20228.797821143526</v>
      </c>
      <c r="L324" s="455">
        <f t="shared" ca="1" si="28"/>
        <v>4875140.2748955898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4875140.2748955898</v>
      </c>
      <c r="J325" s="455">
        <f t="array" ref="J325">IFERROR(INDEX('Retirement Calculator'!K:K,MATCH('Lorri 401b'!N325,'Retirement Calculator'!A:A,0),0),0)</f>
        <v>16520.094745597391</v>
      </c>
      <c r="K325" s="455">
        <f t="shared" ca="1" si="27"/>
        <v>20244.250750624968</v>
      </c>
      <c r="L325" s="455">
        <f t="shared" ca="1" si="28"/>
        <v>4878864.4309006166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4878864.4309006166</v>
      </c>
      <c r="J326" s="455">
        <f t="array" ref="J326">IFERROR(INDEX('Retirement Calculator'!K:K,MATCH('Lorri 401b'!N326,'Retirement Calculator'!A:A,0),0),0)</f>
        <v>16520.094745597391</v>
      </c>
      <c r="K326" s="455">
        <f t="shared" ca="1" si="27"/>
        <v>20259.76806731258</v>
      </c>
      <c r="L326" s="455">
        <f t="shared" ca="1" si="28"/>
        <v>4882604.1042223312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4882604.1042223312</v>
      </c>
      <c r="J327" s="455">
        <f t="array" ref="J327">IFERROR(INDEX('Retirement Calculator'!K:K,MATCH('Lorri 401b'!N327,'Retirement Calculator'!A:A,0),0),0)</f>
        <v>16520.094745597391</v>
      </c>
      <c r="K327" s="455">
        <f t="shared" ca="1" si="27"/>
        <v>20275.350039486388</v>
      </c>
      <c r="L327" s="455">
        <f t="shared" ca="1" si="28"/>
        <v>4886359.3595162202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4886359.3595162202</v>
      </c>
      <c r="J328" s="455">
        <f t="array" ref="J328">IFERROR(INDEX('Retirement Calculator'!K:K,MATCH('Lorri 401b'!N328,'Retirement Calculator'!A:A,0),0),0)</f>
        <v>16520.094745597391</v>
      </c>
      <c r="K328" s="455">
        <f t="shared" ca="1" si="27"/>
        <v>20290.996936544259</v>
      </c>
      <c r="L328" s="455">
        <f t="shared" ca="1" si="28"/>
        <v>4890130.2617071662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4890130.2617071662</v>
      </c>
      <c r="J329" s="455">
        <f t="array" ref="J329">IFERROR(INDEX('Retirement Calculator'!K:K,MATCH('Lorri 401b'!N329,'Retirement Calculator'!A:A,0),0),0)</f>
        <v>16520.094745597391</v>
      </c>
      <c r="K329" s="455">
        <f t="shared" ca="1" si="27"/>
        <v>20306.709029006535</v>
      </c>
      <c r="L329" s="455">
        <f t="shared" ca="1" si="28"/>
        <v>4893916.8759905752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4893916.8759905752</v>
      </c>
      <c r="J330" s="455">
        <f t="array" ref="J330">IFERROR(INDEX('Retirement Calculator'!K:K,MATCH('Lorri 401b'!N330,'Retirement Calculator'!A:A,0),0),0)</f>
        <v>16520.094745597391</v>
      </c>
      <c r="K330" s="455">
        <f t="shared" ca="1" si="27"/>
        <v>20322.48658852074</v>
      </c>
      <c r="L330" s="455">
        <f t="shared" ca="1" si="28"/>
        <v>4897719.2678334983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4897719.2678334983</v>
      </c>
      <c r="J331" s="455">
        <f t="array" ref="J331">IFERROR(INDEX('Retirement Calculator'!K:K,MATCH('Lorri 401b'!N331,'Retirement Calculator'!A:A,0),0),0)</f>
        <v>16520.094745597391</v>
      </c>
      <c r="K331" s="455">
        <f t="shared" ca="1" si="27"/>
        <v>20338.329887866254</v>
      </c>
      <c r="L331" s="455">
        <f t="shared" ca="1" si="28"/>
        <v>4901537.5029757665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4901537.5029757665</v>
      </c>
      <c r="J332" s="455">
        <f t="array" ref="J332">IFERROR(INDEX('Retirement Calculator'!K:K,MATCH('Lorri 401b'!N332,'Retirement Calculator'!A:A,0),0),0)</f>
        <v>16520.094745597391</v>
      </c>
      <c r="K332" s="455">
        <f t="shared" ca="1" si="27"/>
        <v>20354.239200959037</v>
      </c>
      <c r="L332" s="455">
        <f t="shared" ca="1" si="28"/>
        <v>4905371.6474311277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4905371.6474311277</v>
      </c>
      <c r="J333" s="455">
        <f t="array" ref="J333">IFERROR(INDEX('Retirement Calculator'!K:K,MATCH('Lorri 401b'!N333,'Retirement Calculator'!A:A,0),0),0)</f>
        <v>16520.094745597391</v>
      </c>
      <c r="K333" s="455">
        <f t="shared" ca="1" si="27"/>
        <v>20370.214802856375</v>
      </c>
      <c r="L333" s="455">
        <f t="shared" ca="1" si="28"/>
        <v>4909221.7674883865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4909221.7674883865</v>
      </c>
      <c r="J334" s="455">
        <f t="array" ref="J334">IFERROR(INDEX('Retirement Calculator'!K:K,MATCH('Lorri 401b'!N334,'Retirement Calculator'!A:A,0),0),0)</f>
        <v>16520.094745597391</v>
      </c>
      <c r="K334" s="455">
        <f t="shared" ca="1" si="27"/>
        <v>20386.25696976162</v>
      </c>
      <c r="L334" s="455">
        <f t="shared" ca="1" si="28"/>
        <v>4913087.9297125507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4913087.9297125507</v>
      </c>
      <c r="J335" s="455">
        <f t="array" ref="J335">IFERROR(INDEX('Retirement Calculator'!K:K,MATCH('Lorri 401b'!N335,'Retirement Calculator'!A:A,0),0),0)</f>
        <v>16520.094745597391</v>
      </c>
      <c r="K335" s="455">
        <f t="shared" ca="1" si="27"/>
        <v>20402.365979028971</v>
      </c>
      <c r="L335" s="455">
        <f t="shared" ca="1" si="28"/>
        <v>4916970.2009459818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4916970.2009459818</v>
      </c>
      <c r="J336" s="455">
        <f t="array" ref="J336">IFERROR(INDEX('Retirement Calculator'!K:K,MATCH('Lorri 401b'!N336,'Retirement Calculator'!A:A,0),0),0)</f>
        <v>16520.094745597391</v>
      </c>
      <c r="K336" s="455">
        <f t="shared" ca="1" si="27"/>
        <v>20418.542109168266</v>
      </c>
      <c r="L336" s="455">
        <f t="shared" ca="1" si="28"/>
        <v>4920868.6483095521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4920868.6483095521</v>
      </c>
      <c r="J337" s="455">
        <f t="array" ref="J337">IFERROR(INDEX('Retirement Calculator'!K:K,MATCH('Lorri 401b'!N337,'Retirement Calculator'!A:A,0),0),0)</f>
        <v>16520.094745597391</v>
      </c>
      <c r="K337" s="455">
        <f t="shared" ca="1" si="27"/>
        <v>20434.785639849808</v>
      </c>
      <c r="L337" s="455">
        <f t="shared" ca="1" si="28"/>
        <v>4924783.3392038038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4924783.3392038038</v>
      </c>
      <c r="J338" s="455">
        <f t="array" ref="J338">IFERROR(INDEX('Retirement Calculator'!K:K,MATCH('Lorri 401b'!N338,'Retirement Calculator'!A:A,0),0),0)</f>
        <v>16520.094745597391</v>
      </c>
      <c r="K338" s="455">
        <f t="shared" ca="1" si="27"/>
        <v>20451.096851909191</v>
      </c>
      <c r="L338" s="455">
        <f t="shared" ca="1" si="28"/>
        <v>4928714.3413101155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4928714.3413101155</v>
      </c>
      <c r="J339" s="455">
        <f t="array" ref="J339">IFERROR(INDEX('Retirement Calculator'!K:K,MATCH('Lorri 401b'!N339,'Retirement Calculator'!A:A,0),0),0)</f>
        <v>16520.094745597391</v>
      </c>
      <c r="K339" s="455">
        <f t="shared" ca="1" si="27"/>
        <v>20467.476027352157</v>
      </c>
      <c r="L339" s="455">
        <f t="shared" ca="1" si="28"/>
        <v>4932661.7225918695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4932661.7225918695</v>
      </c>
      <c r="J340" s="455">
        <f t="array" ref="J340">IFERROR(INDEX('Retirement Calculator'!K:K,MATCH('Lorri 401b'!N340,'Retirement Calculator'!A:A,0),0),0)</f>
        <v>16520.094745597391</v>
      </c>
      <c r="K340" s="455">
        <f t="shared" ca="1" si="27"/>
        <v>20483.923449359467</v>
      </c>
      <c r="L340" s="455">
        <f t="shared" ca="1" si="28"/>
        <v>4936625.5512956316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4936625.5512956316</v>
      </c>
      <c r="J341" s="455">
        <f t="array" ref="J341">IFERROR(INDEX('Retirement Calculator'!K:K,MATCH('Lorri 401b'!N341,'Retirement Calculator'!A:A,0),0),0)</f>
        <v>16520.094745597391</v>
      </c>
      <c r="K341" s="455">
        <f t="shared" ca="1" si="27"/>
        <v>20500.439402291806</v>
      </c>
      <c r="L341" s="455">
        <f t="shared" ca="1" si="28"/>
        <v>4940605.8959523253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4940605.8959523253</v>
      </c>
      <c r="J342" s="455">
        <f t="array" ref="J342">IFERROR(INDEX('Retirement Calculator'!K:K,MATCH('Lorri 401b'!N342,'Retirement Calculator'!A:A,0),0),0)</f>
        <v>16520.094745597391</v>
      </c>
      <c r="K342" s="455">
        <f t="shared" ca="1" si="27"/>
        <v>20517.024171694698</v>
      </c>
      <c r="L342" s="455">
        <f t="shared" ca="1" si="28"/>
        <v>4944602.8253784226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4944602.8253784226</v>
      </c>
      <c r="J343" s="455">
        <f t="array" ref="J343">IFERROR(INDEX('Retirement Calculator'!K:K,MATCH('Lorri 401b'!N343,'Retirement Calculator'!A:A,0),0),0)</f>
        <v>16520.094745597391</v>
      </c>
      <c r="K343" s="455">
        <f t="shared" ca="1" si="27"/>
        <v>20533.678044303437</v>
      </c>
      <c r="L343" s="455">
        <f t="shared" ca="1" si="28"/>
        <v>4948616.4086771281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4948616.4086771281</v>
      </c>
      <c r="J344" s="455">
        <f t="array" ref="J344">IFERROR(INDEX('Retirement Calculator'!K:K,MATCH('Lorri 401b'!N344,'Retirement Calculator'!A:A,0),0),0)</f>
        <v>16520.094745597391</v>
      </c>
      <c r="K344" s="455">
        <f t="shared" ca="1" si="27"/>
        <v>20550.401308048044</v>
      </c>
      <c r="L344" s="455">
        <f t="shared" ca="1" si="28"/>
        <v>4952646.7152395779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4952646.7152395779</v>
      </c>
      <c r="J345" s="455">
        <f t="array" ref="J345">IFERROR(INDEX('Retirement Calculator'!K:K,MATCH('Lorri 401b'!N345,'Retirement Calculator'!A:A,0),0),0)</f>
        <v>16520.094745597391</v>
      </c>
      <c r="K345" s="455">
        <f t="shared" ca="1" si="27"/>
        <v>20567.194252058249</v>
      </c>
      <c r="L345" s="455">
        <f t="shared" ca="1" si="28"/>
        <v>4956693.8147460381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4956693.8147460381</v>
      </c>
      <c r="J346" s="455">
        <f t="array" ref="J346">IFERROR(INDEX('Retirement Calculator'!K:K,MATCH('Lorri 401b'!N346,'Retirement Calculator'!A:A,0),0),0)</f>
        <v>16520.094745597391</v>
      </c>
      <c r="K346" s="455">
        <f t="shared" ca="1" si="27"/>
        <v>20584.057166668499</v>
      </c>
      <c r="L346" s="455">
        <f t="shared" ca="1" si="28"/>
        <v>4960757.7771671088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4960757.7771671088</v>
      </c>
      <c r="J347" s="455">
        <f t="array" ref="J347">IFERROR(INDEX('Retirement Calculator'!K:K,MATCH('Lorri 401b'!N347,'Retirement Calculator'!A:A,0),0),0)</f>
        <v>16520.094745597391</v>
      </c>
      <c r="K347" s="455">
        <f t="shared" ca="1" si="27"/>
        <v>20600.990343422964</v>
      </c>
      <c r="L347" s="455">
        <f t="shared" ca="1" si="28"/>
        <v>4964838.6727649337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4964838.6727649337</v>
      </c>
      <c r="J348" s="455">
        <f t="array" ref="J348">IFERROR(INDEX('Retirement Calculator'!K:K,MATCH('Lorri 401b'!N348,'Retirement Calculator'!A:A,0),0),0)</f>
        <v>16520.094745597391</v>
      </c>
      <c r="K348" s="455">
        <f t="shared" ca="1" si="27"/>
        <v>20617.994075080565</v>
      </c>
      <c r="L348" s="455">
        <f t="shared" ca="1" si="28"/>
        <v>4968936.5720944162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4968936.5720944162</v>
      </c>
      <c r="J349" s="455">
        <f t="array" ref="J349">IFERROR(INDEX('Retirement Calculator'!K:K,MATCH('Lorri 401b'!N349,'Retirement Calculator'!A:A,0),0),0)</f>
        <v>16520.094745597391</v>
      </c>
      <c r="K349" s="455">
        <f t="shared" ca="1" si="27"/>
        <v>20635.068655620078</v>
      </c>
      <c r="L349" s="455">
        <f t="shared" ca="1" si="28"/>
        <v>4973051.5460044388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4973051.5460044388</v>
      </c>
      <c r="J350" s="455">
        <f t="array" ref="J350">IFERROR(INDEX('Retirement Calculator'!K:K,MATCH('Lorri 401b'!N350,'Retirement Calculator'!A:A,0),0),0)</f>
        <v>16520.094745597391</v>
      </c>
      <c r="K350" s="455">
        <f t="shared" ca="1" si="27"/>
        <v>20652.214380245172</v>
      </c>
      <c r="L350" s="455">
        <f t="shared" ca="1" si="28"/>
        <v>4977183.6656390857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4977183.6656390857</v>
      </c>
      <c r="J351" s="455">
        <f t="array" ref="J351">IFERROR(INDEX('Retirement Calculator'!K:K,MATCH('Lorri 401b'!N351,'Retirement Calculator'!A:A,0),0),0)</f>
        <v>16520.094745597391</v>
      </c>
      <c r="K351" s="455">
        <f t="shared" ca="1" si="27"/>
        <v>20669.431545389532</v>
      </c>
      <c r="L351" s="455">
        <f t="shared" ca="1" si="28"/>
        <v>4981333.0024388777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4981333.0024388777</v>
      </c>
      <c r="J352" s="455">
        <f t="array" ref="J352">IFERROR(INDEX('Retirement Calculator'!K:K,MATCH('Lorri 401b'!N352,'Retirement Calculator'!A:A,0),0),0)</f>
        <v>16520.094745597391</v>
      </c>
      <c r="K352" s="455">
        <f t="shared" ca="1" si="27"/>
        <v>20686.720448722001</v>
      </c>
      <c r="L352" s="455">
        <f t="shared" ca="1" si="28"/>
        <v>4985499.628142002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4985499.628142002</v>
      </c>
      <c r="J353" s="455">
        <f t="array" ref="J353">IFERROR(INDEX('Retirement Calculator'!K:K,MATCH('Lorri 401b'!N353,'Retirement Calculator'!A:A,0),0),0)</f>
        <v>16520.094745597391</v>
      </c>
      <c r="K353" s="455">
        <f t="shared" ca="1" si="27"/>
        <v>20704.081389151685</v>
      </c>
      <c r="L353" s="455">
        <f t="shared" ca="1" si="28"/>
        <v>4989683.6147855558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4989683.6147855558</v>
      </c>
      <c r="J354" s="455">
        <f t="array" ref="J354">IFERROR(INDEX('Retirement Calculator'!K:K,MATCH('Lorri 401b'!N354,'Retirement Calculator'!A:A,0),0),0)</f>
        <v>16520.094745597391</v>
      </c>
      <c r="K354" s="455">
        <f t="shared" ca="1" si="27"/>
        <v>20721.514666833158</v>
      </c>
      <c r="L354" s="455">
        <f t="shared" ca="1" si="28"/>
        <v>4993885.0347067909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4993885.0347067909</v>
      </c>
      <c r="J355" s="455">
        <f t="array" ref="J355">IFERROR(INDEX('Retirement Calculator'!K:K,MATCH('Lorri 401b'!N355,'Retirement Calculator'!A:A,0),0),0)</f>
        <v>16520.094745597391</v>
      </c>
      <c r="K355" s="455">
        <f t="shared" ca="1" si="27"/>
        <v>20739.020583171638</v>
      </c>
      <c r="L355" s="455">
        <f t="shared" ca="1" si="28"/>
        <v>4998103.9605443645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4998103.9605443645</v>
      </c>
      <c r="J356" s="455">
        <f t="array" ref="J356">IFERROR(INDEX('Retirement Calculator'!K:K,MATCH('Lorri 401b'!N356,'Retirement Calculator'!A:A,0),0),0)</f>
        <v>16520.094745597391</v>
      </c>
      <c r="K356" s="455">
        <f t="shared" ca="1" si="27"/>
        <v>20756.599440828195</v>
      </c>
      <c r="L356" s="455">
        <f t="shared" ca="1" si="28"/>
        <v>5002340.4652395947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5002340.4652395947</v>
      </c>
      <c r="J357" s="455">
        <f t="array" ref="J357">IFERROR(INDEX('Retirement Calculator'!K:K,MATCH('Lorri 401b'!N357,'Retirement Calculator'!A:A,0),0),0)</f>
        <v>16520.094745597391</v>
      </c>
      <c r="K357" s="455">
        <f t="shared" ca="1" si="27"/>
        <v>20774.251543724986</v>
      </c>
      <c r="L357" s="455">
        <f t="shared" ca="1" si="28"/>
        <v>5006594.6220377218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5006594.6220377218</v>
      </c>
      <c r="J358" s="455">
        <f t="array" ref="J358">IFERROR(INDEX('Retirement Calculator'!K:K,MATCH('Lorri 401b'!N358,'Retirement Calculator'!A:A,0),0),0)</f>
        <v>16520.094745597391</v>
      </c>
      <c r="K358" s="455">
        <f t="shared" ca="1" si="27"/>
        <v>20791.977197050517</v>
      </c>
      <c r="L358" s="455">
        <f t="shared" ca="1" si="28"/>
        <v>5010866.5044891741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5010866.5044891741</v>
      </c>
      <c r="J359" s="455">
        <f t="array" ref="J359">IFERROR(INDEX('Retirement Calculator'!K:K,MATCH('Lorri 401b'!N359,'Retirement Calculator'!A:A,0),0),0)</f>
        <v>16520.094745597391</v>
      </c>
      <c r="K359" s="455">
        <f t="shared" ca="1" si="27"/>
        <v>20809.7767072649</v>
      </c>
      <c r="L359" s="455">
        <f t="shared" ca="1" si="28"/>
        <v>5015156.1864508409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5015156.1864508409</v>
      </c>
      <c r="J360" s="455">
        <f t="array" ref="J360">IFERROR(INDEX('Retirement Calculator'!K:K,MATCH('Lorri 401b'!N360,'Retirement Calculator'!A:A,0),0),0)</f>
        <v>16520.094745597391</v>
      </c>
      <c r="K360" s="455">
        <f t="shared" ca="1" si="27"/>
        <v>20827.650382105181</v>
      </c>
      <c r="L360" s="455">
        <f t="shared" ca="1" si="28"/>
        <v>5019463.7420873484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5019463.7420873484</v>
      </c>
      <c r="J361" s="455">
        <f t="array" ref="J361">IFERROR(INDEX('Retirement Calculator'!K:K,MATCH('Lorri 401b'!N361,'Retirement Calculator'!A:A,0),0),0)</f>
        <v>16520.094745597391</v>
      </c>
      <c r="K361" s="455">
        <f t="shared" ca="1" si="27"/>
        <v>20845.598530590629</v>
      </c>
      <c r="L361" s="455">
        <f t="shared" ca="1" si="28"/>
        <v>5023789.2458723411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5023789.2458723411</v>
      </c>
      <c r="J362" s="455">
        <f t="array" ref="J362">IFERROR(INDEX('Retirement Calculator'!K:K,MATCH('Lorri 401b'!N362,'Retirement Calculator'!A:A,0),0),0)</f>
        <v>16520.094745597391</v>
      </c>
      <c r="K362" s="455">
        <f t="shared" ca="1" si="27"/>
        <v>20863.621463028096</v>
      </c>
      <c r="L362" s="455">
        <f t="shared" ca="1" si="28"/>
        <v>5028132.7725897711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5028132.7725897711</v>
      </c>
      <c r="J363" s="455">
        <f t="array" ref="J363">IFERROR(INDEX('Retirement Calculator'!K:K,MATCH('Lorri 401b'!N363,'Retirement Calculator'!A:A,0),0),0)</f>
        <v>16520.094745597391</v>
      </c>
      <c r="K363" s="455">
        <f t="shared" ca="1" si="27"/>
        <v>20881.719491017389</v>
      </c>
      <c r="L363" s="455">
        <f t="shared" ca="1" si="28"/>
        <v>5032494.3973351903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5032494.3973351903</v>
      </c>
      <c r="J364" s="455">
        <f t="array" ref="J364">IFERROR(INDEX('Retirement Calculator'!K:K,MATCH('Lorri 401b'!N364,'Retirement Calculator'!A:A,0),0),0)</f>
        <v>16520.094745597391</v>
      </c>
      <c r="K364" s="455">
        <f t="shared" ca="1" si="27"/>
        <v>20899.892927456636</v>
      </c>
      <c r="L364" s="455">
        <f t="shared" ca="1" si="28"/>
        <v>5036874.1955170492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5036874.1955170492</v>
      </c>
      <c r="J365" s="455">
        <f t="array" ref="J365">IFERROR(INDEX('Retirement Calculator'!K:K,MATCH('Lorri 401b'!N365,'Retirement Calculator'!A:A,0),0),0)</f>
        <v>16520.094745597391</v>
      </c>
      <c r="K365" s="455">
        <f t="shared" ca="1" si="27"/>
        <v>20918.142086547712</v>
      </c>
      <c r="L365" s="455">
        <f t="shared" ca="1" si="28"/>
        <v>5041272.2428579992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5041272.2428579992</v>
      </c>
      <c r="J366" s="455">
        <f t="array" ref="J366">IFERROR(INDEX('Retirement Calculator'!K:K,MATCH('Lorri 401b'!N366,'Retirement Calculator'!A:A,0),0),0)</f>
        <v>16520.094745597391</v>
      </c>
      <c r="K366" s="455">
        <f t="shared" ca="1" si="27"/>
        <v>20936.46728380167</v>
      </c>
      <c r="L366" s="455">
        <f t="shared" ca="1" si="28"/>
        <v>5045688.6153962035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5045688.6153962035</v>
      </c>
      <c r="J367" s="455">
        <f t="array" ref="J367">IFERROR(INDEX('Retirement Calculator'!K:K,MATCH('Lorri 401b'!N367,'Retirement Calculator'!A:A,0),0),0)</f>
        <v>16520.094745597391</v>
      </c>
      <c r="K367" s="455">
        <f t="shared" ca="1" si="27"/>
        <v>20954.868836044188</v>
      </c>
      <c r="L367" s="455">
        <f t="shared" ca="1" si="28"/>
        <v>5050123.38948665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5050123.38948665</v>
      </c>
      <c r="J368" s="455">
        <f t="array" ref="J368">IFERROR(INDEX('Retirement Calculator'!K:K,MATCH('Lorri 401b'!N368,'Retirement Calculator'!A:A,0),0),0)</f>
        <v>16520.094745597391</v>
      </c>
      <c r="K368" s="455">
        <f t="shared" ca="1" si="27"/>
        <v>20973.347061421049</v>
      </c>
      <c r="L368" s="455">
        <f t="shared" ca="1" si="28"/>
        <v>5054576.641802473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5054576.641802473</v>
      </c>
      <c r="J369" s="455">
        <f t="array" ref="J369">IFERROR(INDEX('Retirement Calculator'!K:K,MATCH('Lorri 401b'!N369,'Retirement Calculator'!A:A,0),0),0)</f>
        <v>16520.094745597391</v>
      </c>
      <c r="K369" s="455">
        <f t="shared" ca="1" si="27"/>
        <v>20991.902279403646</v>
      </c>
      <c r="L369" s="455">
        <f t="shared" ca="1" si="28"/>
        <v>5059048.4493362792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5059048.4493362792</v>
      </c>
      <c r="J370" s="455">
        <f t="array" ref="J370">IFERROR(INDEX('Retirement Calculator'!K:K,MATCH('Lorri 401b'!N370,'Retirement Calculator'!A:A,0),0),0)</f>
        <v>16520.094745597391</v>
      </c>
      <c r="K370" s="455">
        <f t="shared" ca="1" si="27"/>
        <v>21010.534810794506</v>
      </c>
      <c r="L370" s="455">
        <f t="shared" ca="1" si="28"/>
        <v>5063538.8894014759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5063538.8894014759</v>
      </c>
      <c r="J371" s="455">
        <f t="array" ref="J371">IFERROR(INDEX('Retirement Calculator'!K:K,MATCH('Lorri 401b'!N371,'Retirement Calculator'!A:A,0),0),0)</f>
        <v>16520.094745597391</v>
      </c>
      <c r="K371" s="455">
        <f t="shared" ca="1" si="27"/>
        <v>21029.244977732826</v>
      </c>
      <c r="L371" s="455">
        <f t="shared" ca="1" si="28"/>
        <v>5068048.0396336112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5068048.0396336112</v>
      </c>
      <c r="J372" s="455">
        <f t="array" ref="J372">IFERROR(INDEX('Retirement Calculator'!K:K,MATCH('Lorri 401b'!N372,'Retirement Calculator'!A:A,0),0),0)</f>
        <v>16520.094745597391</v>
      </c>
      <c r="K372" s="455">
        <f t="shared" ca="1" si="27"/>
        <v>21048.033103700054</v>
      </c>
      <c r="L372" s="455">
        <f t="shared" ca="1" si="28"/>
        <v>5072575.9779917132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5072575.9779917132</v>
      </c>
      <c r="J373" s="455">
        <f t="array" ref="J373">IFERROR(INDEX('Retirement Calculator'!K:K,MATCH('Lorri 401b'!N373,'Retirement Calculator'!A:A,0),0),0)</f>
        <v>16520.094745597391</v>
      </c>
      <c r="K373" s="455">
        <f t="shared" ca="1" si="27"/>
        <v>21066.899513525481</v>
      </c>
      <c r="L373" s="455">
        <f t="shared" ca="1" si="28"/>
        <v>5077122.7827596413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5077122.7827596413</v>
      </c>
      <c r="J374" s="455">
        <f t="array" ref="J374">IFERROR(INDEX('Retirement Calculator'!K:K,MATCH('Lorri 401b'!N374,'Retirement Calculator'!A:A,0),0),0)</f>
        <v>16520.094745597391</v>
      </c>
      <c r="K374" s="455">
        <f t="shared" ca="1" si="27"/>
        <v>21085.844533391846</v>
      </c>
      <c r="L374" s="455">
        <f t="shared" ca="1" si="28"/>
        <v>5081688.5325474357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5081688.5325474357</v>
      </c>
      <c r="J375" s="455">
        <f t="array" ref="J375">IFERROR(INDEX('Retirement Calculator'!K:K,MATCH('Lorri 401b'!N375,'Retirement Calculator'!A:A,0),0),0)</f>
        <v>16520.094745597391</v>
      </c>
      <c r="K375" s="455">
        <f t="shared" ca="1" si="27"/>
        <v>21104.868490840992</v>
      </c>
      <c r="L375" s="455">
        <f t="shared" ca="1" si="28"/>
        <v>5086273.3062926792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5086273.3062926792</v>
      </c>
      <c r="J376" s="455">
        <f t="array" ref="J376">IFERROR(INDEX('Retirement Calculator'!K:K,MATCH('Lorri 401b'!N376,'Retirement Calculator'!A:A,0),0),0)</f>
        <v>16520.094745597391</v>
      </c>
      <c r="K376" s="455">
        <f t="shared" ca="1" si="27"/>
        <v>21123.971714779505</v>
      </c>
      <c r="L376" s="455">
        <f t="shared" ca="1" si="28"/>
        <v>5090877.1832618611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5090877.1832618611</v>
      </c>
      <c r="J377" s="455">
        <f t="array" ref="J377">IFERROR(INDEX('Retirement Calculator'!K:K,MATCH('Lorri 401b'!N377,'Retirement Calculator'!A:A,0),0),0)</f>
        <v>16520.094745597391</v>
      </c>
      <c r="K377" s="455">
        <f t="shared" ca="1" si="27"/>
        <v>21143.154535484431</v>
      </c>
      <c r="L377" s="455">
        <f t="shared" ca="1" si="28"/>
        <v>5095500.2430517478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5095500.2430517478</v>
      </c>
      <c r="J378" s="455">
        <f t="array" ref="J378">IFERROR(INDEX('Retirement Calculator'!K:K,MATCH('Lorri 401b'!N378,'Retirement Calculator'!A:A,0),0),0)</f>
        <v>16520.094745597391</v>
      </c>
      <c r="K378" s="455">
        <f t="shared" ca="1" si="27"/>
        <v>21162.417284608957</v>
      </c>
      <c r="L378" s="455">
        <f t="shared" ca="1" si="28"/>
        <v>5100142.5655907588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5100142.5655907588</v>
      </c>
      <c r="J379" s="455">
        <f t="array" ref="J379">IFERROR(INDEX('Retirement Calculator'!K:K,MATCH('Lorri 401b'!N379,'Retirement Calculator'!A:A,0),0),0)</f>
        <v>16520.094745597391</v>
      </c>
      <c r="K379" s="455">
        <f t="shared" ca="1" si="27"/>
        <v>21181.760295188171</v>
      </c>
      <c r="L379" s="455">
        <f t="shared" ca="1" si="28"/>
        <v>5104804.2311403491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5104804.2311403491</v>
      </c>
      <c r="J380" s="455">
        <f t="array" ref="J380">IFERROR(INDEX('Retirement Calculator'!K:K,MATCH('Lorri 401b'!N380,'Retirement Calculator'!A:A,0),0),0)</f>
        <v>16520.094745597391</v>
      </c>
      <c r="K380" s="455">
        <f t="shared" ca="1" si="27"/>
        <v>21201.183901644796</v>
      </c>
      <c r="L380" s="455">
        <f t="shared" ca="1" si="28"/>
        <v>5109485.3202963965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5109485.3202963965</v>
      </c>
      <c r="J381" s="455">
        <f t="array" ref="J381">IFERROR(INDEX('Retirement Calculator'!K:K,MATCH('Lorri 401b'!N381,'Retirement Calculator'!A:A,0),0),0)</f>
        <v>16520.094745597391</v>
      </c>
      <c r="K381" s="455">
        <f t="shared" ca="1" si="27"/>
        <v>21220.688439794994</v>
      </c>
      <c r="L381" s="455">
        <f t="shared" ca="1" si="28"/>
        <v>5114185.9139905935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5114185.9139905935</v>
      </c>
      <c r="J382" s="455">
        <f t="array" ref="J382">IFERROR(INDEX('Retirement Calculator'!K:K,MATCH('Lorri 401b'!N382,'Retirement Calculator'!A:A,0),0),0)</f>
        <v>16520.094745597391</v>
      </c>
      <c r="K382" s="455">
        <f t="shared" ca="1" si="27"/>
        <v>21240.274246854147</v>
      </c>
      <c r="L382" s="455">
        <f t="shared" ca="1" si="28"/>
        <v>5118906.0934918495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5118906.0934918495</v>
      </c>
      <c r="J383" s="455">
        <f t="array" ref="J383">IFERROR(INDEX('Retirement Calculator'!K:K,MATCH('Lorri 401b'!N383,'Retirement Calculator'!A:A,0),0),0)</f>
        <v>16520.094745597391</v>
      </c>
      <c r="K383" s="455">
        <f t="shared" ca="1" si="27"/>
        <v>21259.941661442714</v>
      </c>
      <c r="L383" s="455">
        <f t="shared" ca="1" si="28"/>
        <v>5123645.9404076943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5123645.9404076943</v>
      </c>
      <c r="J384" s="455">
        <f t="array" ref="J384">IFERROR(INDEX('Retirement Calculator'!K:K,MATCH('Lorri 401b'!N384,'Retirement Calculator'!A:A,0),0),0)</f>
        <v>16520.094745597391</v>
      </c>
      <c r="K384" s="455">
        <f t="shared" ca="1" si="27"/>
        <v>21279.69102359207</v>
      </c>
      <c r="L384" s="455">
        <f t="shared" ca="1" si="28"/>
        <v>5128405.5366856884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5128405.5366856884</v>
      </c>
      <c r="J385" s="455">
        <f t="array" ref="J385">IFERROR(INDEX('Retirement Calculator'!K:K,MATCH('Lorri 401b'!N385,'Retirement Calculator'!A:A,0),0),0)</f>
        <v>16520.094745597391</v>
      </c>
      <c r="K385" s="455">
        <f t="shared" ca="1" si="27"/>
        <v>21299.522674750377</v>
      </c>
      <c r="L385" s="455">
        <f t="shared" ca="1" si="28"/>
        <v>5133184.9646148412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5133184.9646148412</v>
      </c>
      <c r="J386" s="455">
        <f t="array" ref="J386">IFERROR(INDEX('Retirement Calculator'!K:K,MATCH('Lorri 401b'!N386,'Retirement Calculator'!A:A,0),0),0)</f>
        <v>16520.094745597391</v>
      </c>
      <c r="K386" s="455">
        <f t="shared" ca="1" si="27"/>
        <v>21319.436957788515</v>
      </c>
      <c r="L386" s="455">
        <f t="shared" ca="1" si="28"/>
        <v>5137984.306827032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5137984.306827032</v>
      </c>
      <c r="J387" s="455">
        <f t="array" ref="J387">IFERROR(INDEX('Retirement Calculator'!K:K,MATCH('Lorri 401b'!N387,'Retirement Calculator'!A:A,0),0),0)</f>
        <v>16520.094745597391</v>
      </c>
      <c r="K387" s="455">
        <f t="shared" ca="1" si="27"/>
        <v>21339.434217005975</v>
      </c>
      <c r="L387" s="455">
        <f t="shared" ca="1" si="28"/>
        <v>5142803.6462984402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5142803.6462984402</v>
      </c>
      <c r="J388" s="455">
        <f t="array" ref="J388">IFERROR(INDEX('Retirement Calculator'!K:K,MATCH('Lorri 401b'!N388,'Retirement Calculator'!A:A,0),0),0)</f>
        <v>16520.094745597391</v>
      </c>
      <c r="K388" s="455">
        <f t="shared" ca="1" si="27"/>
        <v>21359.514798136843</v>
      </c>
      <c r="L388" s="455">
        <f t="shared" ca="1" si="28"/>
        <v>5147643.0663509788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5147643.0663509788</v>
      </c>
      <c r="J389" s="455">
        <f t="array" ref="J389">IFERROR(INDEX('Retirement Calculator'!K:K,MATCH('Lorri 401b'!N389,'Retirement Calculator'!A:A,0),0),0)</f>
        <v>16520.094745597391</v>
      </c>
      <c r="K389" s="455">
        <f t="shared" ca="1" si="27"/>
        <v>21379.679048355752</v>
      </c>
      <c r="L389" s="455">
        <f t="shared" ca="1" si="28"/>
        <v>5152502.6506537367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5152502.6506537367</v>
      </c>
      <c r="J390" s="455">
        <f t="array" ref="J390">IFERROR(INDEX('Retirement Calculator'!K:K,MATCH('Lorri 401b'!N390,'Retirement Calculator'!A:A,0),0),0)</f>
        <v>16520.094745597391</v>
      </c>
      <c r="K390" s="455">
        <f t="shared" ca="1" si="27"/>
        <v>21399.927316283913</v>
      </c>
      <c r="L390" s="455">
        <f t="shared" ca="1" si="28"/>
        <v>5157382.4832244227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5157382.4832244227</v>
      </c>
      <c r="J391" s="455">
        <f t="array" ref="J391">IFERROR(INDEX('Retirement Calculator'!K:K,MATCH('Lorri 401b'!N391,'Retirement Calculator'!A:A,0),0),0)</f>
        <v>16520.094745597391</v>
      </c>
      <c r="K391" s="455">
        <f t="shared" ca="1" si="27"/>
        <v>21420.259951995104</v>
      </c>
      <c r="L391" s="455">
        <f t="shared" ca="1" si="28"/>
        <v>5162282.6484308196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5162282.6484308196</v>
      </c>
      <c r="J392" s="455">
        <f t="array" ref="J392">IFERROR(INDEX('Retirement Calculator'!K:K,MATCH('Lorri 401b'!N392,'Retirement Calculator'!A:A,0),0),0)</f>
        <v>16520.094745597391</v>
      </c>
      <c r="K392" s="455">
        <f t="shared" ca="1" si="27"/>
        <v>21440.677307021757</v>
      </c>
      <c r="L392" s="455">
        <f t="shared" ca="1" si="28"/>
        <v>5167203.2309922436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5167203.2309922436</v>
      </c>
      <c r="J393" s="455">
        <f t="array" ref="J393">IFERROR(INDEX('Retirement Calculator'!K:K,MATCH('Lorri 401b'!N393,'Retirement Calculator'!A:A,0),0),0)</f>
        <v>16520.094745597391</v>
      </c>
      <c r="K393" s="455">
        <f t="shared" ca="1" si="27"/>
        <v>21461.179734361023</v>
      </c>
      <c r="L393" s="455">
        <f t="shared" ca="1" si="28"/>
        <v>5172144.3159810072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5172144.3159810072</v>
      </c>
      <c r="J394" s="455">
        <f t="array" ref="J394">IFERROR(INDEX('Retirement Calculator'!K:K,MATCH('Lorri 401b'!N394,'Retirement Calculator'!A:A,0),0),0)</f>
        <v>16520.094745597391</v>
      </c>
      <c r="K394" s="455">
        <f t="shared" ca="1" si="27"/>
        <v>21481.76758848087</v>
      </c>
      <c r="L394" s="455">
        <f t="shared" ca="1" si="28"/>
        <v>5177105.9888238907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5177105.9888238907</v>
      </c>
      <c r="J395" s="455">
        <f t="array" ref="J395">IFERROR(INDEX('Retirement Calculator'!K:K,MATCH('Lorri 401b'!N395,'Retirement Calculator'!A:A,0),0),0)</f>
        <v>16520.094745597391</v>
      </c>
      <c r="K395" s="455">
        <f t="shared" ca="1" si="27"/>
        <v>21502.44122532622</v>
      </c>
      <c r="L395" s="455">
        <f t="shared" ca="1" si="28"/>
        <v>5182088.3353036195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5182088.3353036195</v>
      </c>
      <c r="J396" s="455">
        <f t="array" ref="J396">IFERROR(INDEX('Retirement Calculator'!K:K,MATCH('Lorri 401b'!N396,'Retirement Calculator'!A:A,0),0),0)</f>
        <v>16520.094745597391</v>
      </c>
      <c r="K396" s="455">
        <f t="shared" ca="1" si="27"/>
        <v>21523.201002325091</v>
      </c>
      <c r="L396" s="455">
        <f t="shared" ca="1" si="28"/>
        <v>5187091.4415603466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5187091.4415603466</v>
      </c>
      <c r="J397" s="455">
        <f t="array" ref="J397">IFERROR(INDEX('Retirement Calculator'!K:K,MATCH('Lorri 401b'!N397,'Retirement Calculator'!A:A,0),0),0)</f>
        <v>16520.094745597391</v>
      </c>
      <c r="K397" s="455">
        <f t="shared" ca="1" si="27"/>
        <v>21544.047278394788</v>
      </c>
      <c r="L397" s="455">
        <f t="shared" ca="1" si="28"/>
        <v>5192115.3940931438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5192115.3940931438</v>
      </c>
      <c r="J398" s="455">
        <f t="array" ref="J398">IFERROR(INDEX('Retirement Calculator'!K:K,MATCH('Lorri 401b'!N398,'Retirement Calculator'!A:A,0),0),0)</f>
        <v>16520.094745597391</v>
      </c>
      <c r="K398" s="455">
        <f t="shared" ca="1" si="27"/>
        <v>21564.980413948109</v>
      </c>
      <c r="L398" s="455">
        <f t="shared" ca="1" si="28"/>
        <v>5197160.2797614941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5197160.2797614941</v>
      </c>
      <c r="J399" s="455">
        <f t="array" ref="J399">IFERROR(INDEX('Retirement Calculator'!K:K,MATCH('Lorri 401b'!N399,'Retirement Calculator'!A:A,0),0),0)</f>
        <v>16520.094745597391</v>
      </c>
      <c r="K399" s="455">
        <f t="shared" ca="1" si="27"/>
        <v>21586.000770899569</v>
      </c>
      <c r="L399" s="455">
        <f t="shared" ca="1" si="28"/>
        <v>5202226.1857867958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5202226.1857867958</v>
      </c>
      <c r="J400" s="455">
        <f t="array" ref="J400">IFERROR(INDEX('Retirement Calculator'!K:K,MATCH('Lorri 401b'!N400,'Retirement Calculator'!A:A,0),0),0)</f>
        <v>16520.094745597391</v>
      </c>
      <c r="K400" s="455">
        <f t="shared" ca="1" si="27"/>
        <v>21607.108712671659</v>
      </c>
      <c r="L400" s="455">
        <f t="shared" ca="1" si="28"/>
        <v>5207313.1997538693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5207313.1997538693</v>
      </c>
      <c r="J401" s="455">
        <f t="array" ref="J401">IFERROR(INDEX('Retirement Calculator'!K:K,MATCH('Lorri 401b'!N401,'Retirement Calculator'!A:A,0),0),0)</f>
        <v>16520.094745597391</v>
      </c>
      <c r="K401" s="455">
        <f t="shared" ca="1" si="27"/>
        <v>21628.30460420113</v>
      </c>
      <c r="L401" s="455">
        <f t="shared" ca="1" si="28"/>
        <v>5212421.4096124731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5212421.4096124731</v>
      </c>
      <c r="J402" s="455">
        <f t="array" ref="J402">IFERROR(INDEX('Retirement Calculator'!K:K,MATCH('Lorri 401b'!N402,'Retirement Calculator'!A:A,0),0),0)</f>
        <v>16520.094745597391</v>
      </c>
      <c r="K402" s="455">
        <f t="shared" ca="1" si="27"/>
        <v>21649.588811945312</v>
      </c>
      <c r="L402" s="455">
        <f t="shared" ca="1" si="28"/>
        <v>5217550.9036788205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5217550.9036788205</v>
      </c>
      <c r="J403" s="455">
        <f t="array" ref="J403">IFERROR(INDEX('Retirement Calculator'!K:K,MATCH('Lorri 401b'!N403,'Retirement Calculator'!A:A,0),0),0)</f>
        <v>16520.094745597391</v>
      </c>
      <c r="K403" s="455">
        <f t="shared" ca="1" si="27"/>
        <v>21670.961703888428</v>
      </c>
      <c r="L403" s="455">
        <f t="shared" ca="1" si="28"/>
        <v>5222701.7706371108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5222701.7706371108</v>
      </c>
      <c r="J404" s="455">
        <f t="array" ref="J404">IFERROR(INDEX('Retirement Calculator'!K:K,MATCH('Lorri 401b'!N404,'Retirement Calculator'!A:A,0),0),0)</f>
        <v>16520.094745597391</v>
      </c>
      <c r="K404" s="455">
        <f t="shared" ca="1" si="27"/>
        <v>21692.423649547971</v>
      </c>
      <c r="L404" s="455">
        <f t="shared" ca="1" si="28"/>
        <v>5227874.0995410606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5227874.0995410606</v>
      </c>
      <c r="J405" s="455">
        <f t="array" ref="J405">IFERROR(INDEX('Retirement Calculator'!K:K,MATCH('Lorri 401b'!N405,'Retirement Calculator'!A:A,0),0),0)</f>
        <v>16520.094745597391</v>
      </c>
      <c r="K405" s="455">
        <f t="shared" ca="1" si="27"/>
        <v>21713.975019981095</v>
      </c>
      <c r="L405" s="455">
        <f t="shared" ca="1" si="28"/>
        <v>5233067.979815444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5233067.979815444</v>
      </c>
      <c r="J406" s="455">
        <f t="array" ref="J406">IFERROR(INDEX('Retirement Calculator'!K:K,MATCH('Lorri 401b'!N406,'Retirement Calculator'!A:A,0),0),0)</f>
        <v>16520.094745597391</v>
      </c>
      <c r="K406" s="455">
        <f t="shared" ca="1" si="27"/>
        <v>21735.616187791027</v>
      </c>
      <c r="L406" s="455">
        <f t="shared" ca="1" si="28"/>
        <v>5238283.5012576375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5238283.5012576375</v>
      </c>
      <c r="J407" s="455">
        <f t="array" ref="J407">IFERROR(INDEX('Retirement Calculator'!K:K,MATCH('Lorri 401b'!N407,'Retirement Calculator'!A:A,0),0),0)</f>
        <v>16520.094745597391</v>
      </c>
      <c r="K407" s="455">
        <f t="shared" ca="1" si="27"/>
        <v>21757.347527133497</v>
      </c>
      <c r="L407" s="455">
        <f t="shared" ca="1" si="28"/>
        <v>5243520.754039173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5243520.754039173</v>
      </c>
      <c r="J408" s="455">
        <f t="array" ref="J408">IFERROR(INDEX('Retirement Calculator'!K:K,MATCH('Lorri 401b'!N408,'Retirement Calculator'!A:A,0),0),0)</f>
        <v>16520.094745597391</v>
      </c>
      <c r="K408" s="455">
        <f t="shared" ca="1" si="27"/>
        <v>21779.16941372323</v>
      </c>
      <c r="L408" s="455">
        <f t="shared" ca="1" si="28"/>
        <v>5248779.8287072983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5248779.8287072983</v>
      </c>
      <c r="J409" s="455">
        <f t="array" ref="J409">IFERROR(INDEX('Retirement Calculator'!K:K,MATCH('Lorri 401b'!N409,'Retirement Calculator'!A:A,0),0),0)</f>
        <v>16520.094745597391</v>
      </c>
      <c r="K409" s="455">
        <f t="shared" ca="1" si="27"/>
        <v>21801.082224840418</v>
      </c>
      <c r="L409" s="455">
        <f t="shared" ca="1" si="28"/>
        <v>5254060.8161865408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5254060.8161865408</v>
      </c>
      <c r="J410" s="455">
        <f t="array" ref="J410">IFERROR(INDEX('Retirement Calculator'!K:K,MATCH('Lorri 401b'!N410,'Retirement Calculator'!A:A,0),0),0)</f>
        <v>16520.094745597391</v>
      </c>
      <c r="K410" s="455">
        <f t="shared" ca="1" si="27"/>
        <v>21823.086339337264</v>
      </c>
      <c r="L410" s="455">
        <f t="shared" ca="1" si="28"/>
        <v>5259363.8077802798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5259363.8077802798</v>
      </c>
      <c r="J411" s="455">
        <f t="array" ref="J411">IFERROR(INDEX('Retirement Calculator'!K:K,MATCH('Lorri 401b'!N411,'Retirement Calculator'!A:A,0),0),0)</f>
        <v>16520.094745597391</v>
      </c>
      <c r="K411" s="455">
        <f t="shared" ca="1" si="27"/>
        <v>21845.182137644508</v>
      </c>
      <c r="L411" s="455">
        <f t="shared" ca="1" si="28"/>
        <v>5264688.8951723268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5264688.8951723268</v>
      </c>
      <c r="J412" s="455">
        <f t="array" ref="J412">IFERROR(INDEX('Retirement Calculator'!K:K,MATCH('Lorri 401b'!N412,'Retirement Calculator'!A:A,0),0),0)</f>
        <v>16520.094745597391</v>
      </c>
      <c r="K412" s="455">
        <f t="shared" ca="1" si="27"/>
        <v>21867.370001778036</v>
      </c>
      <c r="L412" s="455">
        <f t="shared" ca="1" si="28"/>
        <v>5270036.170428507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5270036.170428507</v>
      </c>
      <c r="J413" s="455">
        <f t="array" ref="J413">IFERROR(INDEX('Retirement Calculator'!K:K,MATCH('Lorri 401b'!N413,'Retirement Calculator'!A:A,0),0),0)</f>
        <v>16520.094745597391</v>
      </c>
      <c r="K413" s="455">
        <f t="shared" ca="1" si="27"/>
        <v>21889.650315345454</v>
      </c>
      <c r="L413" s="455">
        <f t="shared" ca="1" si="28"/>
        <v>5275405.7259982545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5275405.7259982545</v>
      </c>
      <c r="J414" s="455">
        <f t="array" ref="J414">IFERROR(INDEX('Retirement Calculator'!K:K,MATCH('Lorri 401b'!N414,'Retirement Calculator'!A:A,0),0),0)</f>
        <v>16520.094745597391</v>
      </c>
      <c r="K414" s="455">
        <f t="shared" ca="1" si="27"/>
        <v>21912.023463552738</v>
      </c>
      <c r="L414" s="455">
        <f t="shared" ca="1" si="28"/>
        <v>5280797.6547162095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5280797.6547162095</v>
      </c>
      <c r="J415" s="455">
        <f t="array" ref="J415">IFERROR(INDEX('Retirement Calculator'!K:K,MATCH('Lorri 401b'!N415,'Retirement Calculator'!A:A,0),0),0)</f>
        <v>16520.094745597391</v>
      </c>
      <c r="K415" s="455">
        <f t="shared" ca="1" si="27"/>
        <v>21934.489833210882</v>
      </c>
      <c r="L415" s="455">
        <f t="shared" ca="1" si="28"/>
        <v>5286212.0498038223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5286212.0498038223</v>
      </c>
      <c r="J416" s="455">
        <f t="array" ref="J416">IFERROR(INDEX('Retirement Calculator'!K:K,MATCH('Lorri 401b'!N416,'Retirement Calculator'!A:A,0),0),0)</f>
        <v>16520.094745597391</v>
      </c>
      <c r="K416" s="455">
        <f t="shared" ca="1" si="27"/>
        <v>21957.049812742604</v>
      </c>
      <c r="L416" s="455">
        <f t="shared" ca="1" si="28"/>
        <v>5291649.004870967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5291649.004870967</v>
      </c>
      <c r="J417" s="455">
        <f t="array" ref="J417">IFERROR(INDEX('Retirement Calculator'!K:K,MATCH('Lorri 401b'!N417,'Retirement Calculator'!A:A,0),0),0)</f>
        <v>16520.094745597391</v>
      </c>
      <c r="K417" s="455">
        <f t="shared" ca="1" si="27"/>
        <v>21979.703792189037</v>
      </c>
      <c r="L417" s="455">
        <f t="shared" ca="1" si="28"/>
        <v>5297108.6139175585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5297108.6139175585</v>
      </c>
      <c r="J418" s="455">
        <f t="array" ref="J418">IFERROR(INDEX('Retirement Calculator'!K:K,MATCH('Lorri 401b'!N418,'Retirement Calculator'!A:A,0),0),0)</f>
        <v>16520.094745597391</v>
      </c>
      <c r="K418" s="455">
        <f t="shared" ca="1" si="27"/>
        <v>22002.452163216502</v>
      </c>
      <c r="L418" s="455">
        <f t="shared" ca="1" si="28"/>
        <v>5302590.9713351773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5302590.9713351773</v>
      </c>
      <c r="J419" s="455">
        <f t="array" ref="J419">IFERROR(INDEX('Retirement Calculator'!K:K,MATCH('Lorri 401b'!N419,'Retirement Calculator'!A:A,0),0),0)</f>
        <v>16520.094745597391</v>
      </c>
      <c r="K419" s="455">
        <f t="shared" ca="1" si="27"/>
        <v>22025.295319123248</v>
      </c>
      <c r="L419" s="455">
        <f t="shared" ca="1" si="28"/>
        <v>5308096.1719087027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5308096.1719087027</v>
      </c>
      <c r="J420" s="455">
        <f t="array" ref="J420">IFERROR(INDEX('Retirement Calculator'!K:K,MATCH('Lorri 401b'!N420,'Retirement Calculator'!A:A,0),0),0)</f>
        <v>16520.094745597391</v>
      </c>
      <c r="K420" s="455">
        <f t="shared" ca="1" si="27"/>
        <v>22048.23365484627</v>
      </c>
      <c r="L420" s="455">
        <f t="shared" ca="1" si="28"/>
        <v>5313624.3108179513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5313624.3108179513</v>
      </c>
      <c r="J421" s="455">
        <f t="array" ref="J421">IFERROR(INDEX('Retirement Calculator'!K:K,MATCH('Lorri 401b'!N421,'Retirement Calculator'!A:A,0),0),0)</f>
        <v>16520.094745597391</v>
      </c>
      <c r="K421" s="455">
        <f t="shared" ca="1" si="27"/>
        <v>22071.267566968141</v>
      </c>
      <c r="L421" s="455">
        <f t="shared" ca="1" si="28"/>
        <v>5319175.4836393213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5319175.4836393213</v>
      </c>
      <c r="J422" s="455">
        <f t="array" ref="J422">IFERROR(INDEX('Retirement Calculator'!K:K,MATCH('Lorri 401b'!N422,'Retirement Calculator'!A:A,0),0),0)</f>
        <v>16520.094745597391</v>
      </c>
      <c r="K422" s="455">
        <f t="shared" ca="1" si="27"/>
        <v>22094.397453723846</v>
      </c>
      <c r="L422" s="455">
        <f t="shared" ca="1" si="28"/>
        <v>5324749.786347447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5324749.786347447</v>
      </c>
      <c r="J423" s="455">
        <f t="array" ref="J423">IFERROR(INDEX('Retirement Calculator'!K:K,MATCH('Lorri 401b'!N423,'Retirement Calculator'!A:A,0),0),0)</f>
        <v>16520.094745597391</v>
      </c>
      <c r="K423" s="455">
        <f t="shared" ca="1" si="27"/>
        <v>22117.623715007703</v>
      </c>
      <c r="L423" s="455">
        <f t="shared" ca="1" si="28"/>
        <v>5330347.3153168568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5330347.3153168568</v>
      </c>
      <c r="J424" s="455">
        <f t="array" ref="J424">IFERROR(INDEX('Retirement Calculator'!K:K,MATCH('Lorri 401b'!N424,'Retirement Calculator'!A:A,0),0),0)</f>
        <v>16520.094745597391</v>
      </c>
      <c r="K424" s="455">
        <f t="shared" ca="1" si="27"/>
        <v>22140.946752380245</v>
      </c>
      <c r="L424" s="455">
        <f t="shared" ca="1" si="28"/>
        <v>5335968.1673236396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5335968.1673236396</v>
      </c>
      <c r="J425" s="455">
        <f t="array" ref="J425">IFERROR(INDEX('Retirement Calculator'!K:K,MATCH('Lorri 401b'!N425,'Retirement Calculator'!A:A,0),0),0)</f>
        <v>16520.094745597391</v>
      </c>
      <c r="K425" s="455">
        <f t="shared" ca="1" si="27"/>
        <v>22164.366969075174</v>
      </c>
      <c r="L425" s="455">
        <f t="shared" ca="1" si="28"/>
        <v>5341612.4395471169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5341612.4395471169</v>
      </c>
      <c r="J426" s="455">
        <f t="array" ref="J426">IFERROR(INDEX('Retirement Calculator'!K:K,MATCH('Lorri 401b'!N426,'Retirement Calculator'!A:A,0),0),0)</f>
        <v>16520.094745597391</v>
      </c>
      <c r="K426" s="455">
        <f t="shared" ca="1" si="27"/>
        <v>22187.884770006331</v>
      </c>
      <c r="L426" s="455">
        <f t="shared" ca="1" si="28"/>
        <v>5347280.229571525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5347280.229571525</v>
      </c>
      <c r="J427" s="455">
        <f t="array" ref="J427">IFERROR(INDEX('Retirement Calculator'!K:K,MATCH('Lorri 401b'!N427,'Retirement Calculator'!A:A,0),0),0)</f>
        <v>16520.094745597391</v>
      </c>
      <c r="K427" s="455">
        <f t="shared" ca="1" si="27"/>
        <v>22211.500561774697</v>
      </c>
      <c r="L427" s="455">
        <f t="shared" ca="1" si="28"/>
        <v>5352971.6353877019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5352971.6353877019</v>
      </c>
      <c r="J428" s="455">
        <f t="array" ref="J428">IFERROR(INDEX('Retirement Calculator'!K:K,MATCH('Lorri 401b'!N428,'Retirement Calculator'!A:A,0),0),0)</f>
        <v>16520.094745597391</v>
      </c>
      <c r="K428" s="455">
        <f t="shared" ca="1" si="27"/>
        <v>22235.214752675434</v>
      </c>
      <c r="L428" s="455">
        <f t="shared" ca="1" si="28"/>
        <v>5358686.7553947791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5358686.7553947791</v>
      </c>
      <c r="J429" s="455">
        <f t="array" ref="J429">IFERROR(INDEX('Retirement Calculator'!K:K,MATCH('Lorri 401b'!N429,'Retirement Calculator'!A:A,0),0),0)</f>
        <v>16520.094745597391</v>
      </c>
      <c r="K429" s="455">
        <f t="shared" ca="1" si="27"/>
        <v>22259.027752704922</v>
      </c>
      <c r="L429" s="455">
        <f t="shared" ca="1" si="28"/>
        <v>5364425.6884018863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5364425.6884018863</v>
      </c>
      <c r="J430" s="455">
        <f t="array" ref="J430">IFERROR(INDEX('Retirement Calculator'!K:K,MATCH('Lorri 401b'!N430,'Retirement Calculator'!A:A,0),0),0)</f>
        <v>16520.094745597391</v>
      </c>
      <c r="K430" s="455">
        <f t="shared" ca="1" si="27"/>
        <v>22282.939973567867</v>
      </c>
      <c r="L430" s="455">
        <f t="shared" ca="1" si="28"/>
        <v>5370188.5336298561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5370188.5336298561</v>
      </c>
      <c r="J431" s="455">
        <f t="array" ref="J431">IFERROR(INDEX('Retirement Calculator'!K:K,MATCH('Lorri 401b'!N431,'Retirement Calculator'!A:A,0),0),0)</f>
        <v>16520.094745597391</v>
      </c>
      <c r="K431" s="455">
        <f t="shared" ca="1" si="27"/>
        <v>22306.95182868441</v>
      </c>
      <c r="L431" s="455">
        <f t="shared" ca="1" si="28"/>
        <v>5375975.3907129429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5375975.3907129429</v>
      </c>
      <c r="J432" s="455">
        <f t="array" ref="J432">IFERROR(INDEX('Retirement Calculator'!K:K,MATCH('Lorri 401b'!N432,'Retirement Calculator'!A:A,0),0),0)</f>
        <v>16520.094745597391</v>
      </c>
      <c r="K432" s="455">
        <f t="shared" ca="1" si="27"/>
        <v>22331.063733197272</v>
      </c>
      <c r="L432" s="455">
        <f t="shared" ca="1" si="28"/>
        <v>5381786.3597005419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5381786.3597005419</v>
      </c>
      <c r="J433" s="455">
        <f t="array" ref="J433">IFERROR(INDEX('Retirement Calculator'!K:K,MATCH('Lorri 401b'!N433,'Retirement Calculator'!A:A,0),0),0)</f>
        <v>16520.094745597391</v>
      </c>
      <c r="K433" s="455">
        <f t="shared" ca="1" si="27"/>
        <v>22355.276103978933</v>
      </c>
      <c r="L433" s="455">
        <f t="shared" ca="1" si="28"/>
        <v>5387621.5410589231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5387621.5410589231</v>
      </c>
      <c r="J434" s="455">
        <f t="array" ref="J434">IFERROR(INDEX('Retirement Calculator'!K:K,MATCH('Lorri 401b'!N434,'Retirement Calculator'!A:A,0),0),0)</f>
        <v>16520.094745597391</v>
      </c>
      <c r="K434" s="455">
        <f t="shared" ca="1" si="27"/>
        <v>22379.589359638856</v>
      </c>
      <c r="L434" s="455">
        <f t="shared" ca="1" si="28"/>
        <v>5393481.0356729645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5393481.0356729645</v>
      </c>
      <c r="J435" s="455">
        <f t="array" ref="J435">IFERROR(INDEX('Retirement Calculator'!K:K,MATCH('Lorri 401b'!N435,'Retirement Calculator'!A:A,0),0),0)</f>
        <v>16520.094745597391</v>
      </c>
      <c r="K435" s="455">
        <f t="shared" ca="1" si="27"/>
        <v>22404.003920530693</v>
      </c>
      <c r="L435" s="455">
        <f t="shared" ca="1" si="28"/>
        <v>5399364.9448478976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5399364.9448478976</v>
      </c>
      <c r="J436" s="455">
        <f t="array" ref="J436">IFERROR(INDEX('Retirement Calculator'!K:K,MATCH('Lorri 401b'!N436,'Retirement Calculator'!A:A,0),0),0)</f>
        <v>16520.094745597391</v>
      </c>
      <c r="K436" s="455">
        <f t="shared" ca="1" si="27"/>
        <v>22428.520208759583</v>
      </c>
      <c r="L436" s="455">
        <f t="shared" ca="1" si="28"/>
        <v>5405273.3703110591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5405273.3703110591</v>
      </c>
      <c r="J437" s="455">
        <f t="array" ref="J437">IFERROR(INDEX('Retirement Calculator'!K:K,MATCH('Lorri 401b'!N437,'Retirement Calculator'!A:A,0),0),0)</f>
        <v>16520.094745597391</v>
      </c>
      <c r="K437" s="455">
        <f t="shared" ca="1" si="27"/>
        <v>22453.138648189422</v>
      </c>
      <c r="L437" s="455">
        <f t="shared" ca="1" si="28"/>
        <v>5411206.4142136509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5411206.4142136509</v>
      </c>
      <c r="J438" s="455">
        <f t="array" ref="J438">IFERROR(INDEX('Retirement Calculator'!K:K,MATCH('Lorri 401b'!N438,'Retirement Calculator'!A:A,0),0),0)</f>
        <v>16520.094745597391</v>
      </c>
      <c r="K438" s="455">
        <f t="shared" ca="1" si="27"/>
        <v>22477.859664450221</v>
      </c>
      <c r="L438" s="455">
        <f t="shared" ca="1" si="28"/>
        <v>5417164.1791325035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5417164.1791325035</v>
      </c>
      <c r="J439" s="455">
        <f t="array" ref="J439">IFERROR(INDEX('Retirement Calculator'!K:K,MATCH('Lorri 401b'!N439,'Retirement Calculator'!A:A,0),0),0)</f>
        <v>16520.094745597391</v>
      </c>
      <c r="K439" s="455">
        <f t="shared" ca="1" si="27"/>
        <v>22502.683684945441</v>
      </c>
      <c r="L439" s="455">
        <f t="shared" ca="1" si="28"/>
        <v>5423146.7680718508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5423146.7680718508</v>
      </c>
      <c r="J440" s="455">
        <f t="array" ref="J440">IFERROR(INDEX('Retirement Calculator'!K:K,MATCH('Lorri 401b'!N440,'Retirement Calculator'!A:A,0),0),0)</f>
        <v>16520.094745597391</v>
      </c>
      <c r="K440" s="455">
        <f t="shared" ca="1" si="27"/>
        <v>22527.611138859385</v>
      </c>
      <c r="L440" s="455">
        <f t="shared" ca="1" si="28"/>
        <v>5429154.2844651127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5429154.2844651127</v>
      </c>
      <c r="J441" s="455">
        <f t="array" ref="J441">IFERROR(INDEX('Retirement Calculator'!K:K,MATCH('Lorri 401b'!N441,'Retirement Calculator'!A:A,0),0),0)</f>
        <v>16520.094745597391</v>
      </c>
      <c r="K441" s="455">
        <f t="shared" ca="1" si="27"/>
        <v>22552.642457164646</v>
      </c>
      <c r="L441" s="455">
        <f t="shared" ca="1" si="28"/>
        <v>5435186.8321766797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5435186.8321766797</v>
      </c>
      <c r="J442" s="455">
        <f t="array" ref="J442">IFERROR(INDEX('Retirement Calculator'!K:K,MATCH('Lorri 401b'!N442,'Retirement Calculator'!A:A,0),0),0)</f>
        <v>16520.094745597391</v>
      </c>
      <c r="K442" s="455">
        <f t="shared" ca="1" si="27"/>
        <v>22577.77807262951</v>
      </c>
      <c r="L442" s="455">
        <f t="shared" ca="1" si="28"/>
        <v>5441244.5155037111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5441244.5155037111</v>
      </c>
      <c r="J443" s="455">
        <f t="array" ref="J443">IFERROR(INDEX('Retirement Calculator'!K:K,MATCH('Lorri 401b'!N443,'Retirement Calculator'!A:A,0),0),0)</f>
        <v>16520.094745597391</v>
      </c>
      <c r="K443" s="455">
        <f t="shared" ca="1" si="27"/>
        <v>22603.018419825472</v>
      </c>
      <c r="L443" s="455">
        <f t="shared" ca="1" si="28"/>
        <v>5447327.4391779387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5447327.4391779387</v>
      </c>
      <c r="J444" s="455">
        <f t="array" ref="J444">IFERROR(INDEX('Retirement Calculator'!K:K,MATCH('Lorri 401b'!N444,'Retirement Calculator'!A:A,0),0),0)</f>
        <v>16520.094745597391</v>
      </c>
      <c r="K444" s="455">
        <f t="shared" ca="1" si="27"/>
        <v>22628.363935134752</v>
      </c>
      <c r="L444" s="455">
        <f t="shared" ca="1" si="28"/>
        <v>5453435.7083674753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5453435.7083674753</v>
      </c>
      <c r="J445" s="455">
        <f t="array" ref="J445">IFERROR(INDEX('Retirement Calculator'!K:K,MATCH('Lorri 401b'!N445,'Retirement Calculator'!A:A,0),0),0)</f>
        <v>16520.094745597391</v>
      </c>
      <c r="K445" s="455">
        <f t="shared" ca="1" si="27"/>
        <v>22653.815056757823</v>
      </c>
      <c r="L445" s="455">
        <f t="shared" ca="1" si="28"/>
        <v>5459569.4286786355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5459569.4286786355</v>
      </c>
      <c r="J446" s="455">
        <f t="array" ref="J446">IFERROR(INDEX('Retirement Calculator'!K:K,MATCH('Lorri 401b'!N446,'Retirement Calculator'!A:A,0),0),0)</f>
        <v>16520.094745597391</v>
      </c>
      <c r="K446" s="455">
        <f t="shared" ca="1" si="27"/>
        <v>22679.372224720992</v>
      </c>
      <c r="L446" s="455">
        <f t="shared" ca="1" si="28"/>
        <v>5465728.7061577588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5465728.7061577588</v>
      </c>
      <c r="J447" s="455">
        <f t="array" ref="J447">IFERROR(INDEX('Retirement Calculator'!K:K,MATCH('Lorri 401b'!N447,'Retirement Calculator'!A:A,0),0),0)</f>
        <v>16520.094745597391</v>
      </c>
      <c r="K447" s="455">
        <f t="shared" ca="1" si="27"/>
        <v>22705.035880884003</v>
      </c>
      <c r="L447" s="455">
        <f t="shared" ca="1" si="28"/>
        <v>5471913.6472930452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5471913.6472930452</v>
      </c>
      <c r="J448" s="455">
        <f t="array" ref="J448">IFERROR(INDEX('Retirement Calculator'!K:K,MATCH('Lorri 401b'!N448,'Retirement Calculator'!A:A,0),0),0)</f>
        <v>16520.094745597391</v>
      </c>
      <c r="K448" s="455">
        <f t="shared" ca="1" si="27"/>
        <v>22730.806468947696</v>
      </c>
      <c r="L448" s="455">
        <f t="shared" ca="1" si="28"/>
        <v>5478124.3590163952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5478124.3590163952</v>
      </c>
      <c r="J449" s="455">
        <f t="array" ref="J449">IFERROR(INDEX('Retirement Calculator'!K:K,MATCH('Lorri 401b'!N449,'Retirement Calculator'!A:A,0),0),0)</f>
        <v>16520.094745597391</v>
      </c>
      <c r="K449" s="455">
        <f t="shared" ca="1" si="27"/>
        <v>22756.684434461655</v>
      </c>
      <c r="L449" s="455">
        <f t="shared" ca="1" si="28"/>
        <v>5484360.9487052588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5484360.9487052588</v>
      </c>
      <c r="J450" s="455">
        <f t="array" ref="J450">IFERROR(INDEX('Retirement Calculator'!K:K,MATCH('Lorri 401b'!N450,'Retirement Calculator'!A:A,0),0),0)</f>
        <v>16520.094745597391</v>
      </c>
      <c r="K450" s="455">
        <f t="shared" ca="1" si="27"/>
        <v>22782.67022483192</v>
      </c>
      <c r="L450" s="455">
        <f t="shared" ca="1" si="28"/>
        <v>5490623.5241844933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5490623.5241844933</v>
      </c>
      <c r="J451" s="455">
        <f t="array" ref="J451">IFERROR(INDEX('Retirement Calculator'!K:K,MATCH('Lorri 401b'!N451,'Retirement Calculator'!A:A,0),0),0)</f>
        <v>16520.094745597391</v>
      </c>
      <c r="K451" s="455">
        <f t="shared" ca="1" si="27"/>
        <v>22808.76428932873</v>
      </c>
      <c r="L451" s="455">
        <f t="shared" ca="1" si="28"/>
        <v>5496912.1937282244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5496912.1937282244</v>
      </c>
      <c r="J452" s="455">
        <f t="array" ref="J452">IFERROR(INDEX('Retirement Calculator'!K:K,MATCH('Lorri 401b'!N452,'Retirement Calculator'!A:A,0),0),0)</f>
        <v>16520.094745597391</v>
      </c>
      <c r="K452" s="455">
        <f t="shared" ca="1" si="27"/>
        <v>22834.967079094276</v>
      </c>
      <c r="L452" s="455">
        <f t="shared" ca="1" si="28"/>
        <v>5503227.0660617212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5503227.0660617212</v>
      </c>
      <c r="J453" s="455">
        <f t="array" ref="J453">IFERROR(INDEX('Retirement Calculator'!K:K,MATCH('Lorri 401b'!N453,'Retirement Calculator'!A:A,0),0),0)</f>
        <v>16520.094745597391</v>
      </c>
      <c r="K453" s="455">
        <f t="shared" ca="1" si="27"/>
        <v>22861.279047150514</v>
      </c>
      <c r="L453" s="455">
        <f t="shared" ca="1" si="28"/>
        <v>5509568.2503632735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5509568.2503632735</v>
      </c>
      <c r="J454" s="455">
        <f t="array" ref="J454">IFERROR(INDEX('Retirement Calculator'!K:K,MATCH('Lorri 401b'!N454,'Retirement Calculator'!A:A,0),0),0)</f>
        <v>16520.094745597391</v>
      </c>
      <c r="K454" s="455">
        <f t="shared" ca="1" si="27"/>
        <v>22887.700648406983</v>
      </c>
      <c r="L454" s="455">
        <f t="shared" ca="1" si="28"/>
        <v>5515935.8562660823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5515935.8562660823</v>
      </c>
      <c r="J455" s="455">
        <f t="array" ref="J455">IFERROR(INDEX('Retirement Calculator'!K:K,MATCH('Lorri 401b'!N455,'Retirement Calculator'!A:A,0),0),0)</f>
        <v>16520.094745597391</v>
      </c>
      <c r="K455" s="455">
        <f t="shared" ca="1" si="27"/>
        <v>22914.232339668684</v>
      </c>
      <c r="L455" s="455">
        <f t="shared" ca="1" si="28"/>
        <v>5522329.9938601535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5522329.9938601535</v>
      </c>
      <c r="J456" s="455">
        <f t="array" ref="J456">IFERROR(INDEX('Retirement Calculator'!K:K,MATCH('Lorri 401b'!N456,'Retirement Calculator'!A:A,0),0),0)</f>
        <v>16520.094745597391</v>
      </c>
      <c r="K456" s="455">
        <f t="shared" ca="1" si="27"/>
        <v>22940.874579643983</v>
      </c>
      <c r="L456" s="455">
        <f t="shared" ca="1" si="28"/>
        <v>5528750.7736941995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5528750.7736941995</v>
      </c>
      <c r="J457" s="455">
        <f t="array" ref="J457">IFERROR(INDEX('Retirement Calculator'!K:K,MATCH('Lorri 401b'!N457,'Retirement Calculator'!A:A,0),0),0)</f>
        <v>16520.094745597391</v>
      </c>
      <c r="K457" s="455">
        <f t="shared" ca="1" si="27"/>
        <v>22967.627828952507</v>
      </c>
      <c r="L457" s="455">
        <f t="shared" ca="1" si="28"/>
        <v>5535198.3067775546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5535198.3067775546</v>
      </c>
      <c r="J458" s="455">
        <f t="array" ref="J458">IFERROR(INDEX('Retirement Calculator'!K:K,MATCH('Lorri 401b'!N458,'Retirement Calculator'!A:A,0),0),0)</f>
        <v>16520.094745597391</v>
      </c>
      <c r="K458" s="455">
        <f t="shared" ca="1" si="27"/>
        <v>22994.492550133153</v>
      </c>
      <c r="L458" s="455">
        <f t="shared" ca="1" si="28"/>
        <v>5541672.7045820896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5541672.7045820896</v>
      </c>
      <c r="J459" s="455">
        <f t="array" ref="J459">IFERROR(INDEX('Retirement Calculator'!K:K,MATCH('Lorri 401b'!N459,'Retirement Calculator'!A:A,0),0),0)</f>
        <v>16520.094745597391</v>
      </c>
      <c r="K459" s="455">
        <f t="shared" ca="1" si="27"/>
        <v>23021.469207652048</v>
      </c>
      <c r="L459" s="455">
        <f t="shared" ca="1" si="28"/>
        <v>5548174.0790441437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5548174.0790441437</v>
      </c>
      <c r="J460" s="455">
        <f t="array" ref="J460">IFERROR(INDEX('Retirement Calculator'!K:K,MATCH('Lorri 401b'!N460,'Retirement Calculator'!A:A,0),0),0)</f>
        <v>16520.094745597391</v>
      </c>
      <c r="K460" s="455">
        <f t="shared" ca="1" si="27"/>
        <v>23048.558267910608</v>
      </c>
      <c r="L460" s="455">
        <f t="shared" ca="1" si="28"/>
        <v>5554702.5425664568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5554702.5425664568</v>
      </c>
      <c r="J461" s="455">
        <f t="array" ref="J461">IFERROR(INDEX('Retirement Calculator'!K:K,MATCH('Lorri 401b'!N461,'Retirement Calculator'!A:A,0),0),0)</f>
        <v>16520.094745597391</v>
      </c>
      <c r="K461" s="455">
        <f t="shared" ca="1" si="27"/>
        <v>23075.760199253578</v>
      </c>
      <c r="L461" s="455">
        <f t="shared" ca="1" si="28"/>
        <v>5561258.2080201125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5561258.2080201125</v>
      </c>
      <c r="J462" s="455">
        <f t="array" ref="J462">IFERROR(INDEX('Retirement Calculator'!K:K,MATCH('Lorri 401b'!N462,'Retirement Calculator'!A:A,0),0),0)</f>
        <v>16520.094745597391</v>
      </c>
      <c r="K462" s="455">
        <f t="shared" ca="1" si="27"/>
        <v>23103.075471977143</v>
      </c>
      <c r="L462" s="455">
        <f t="shared" ca="1" si="28"/>
        <v>5567841.1887464914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5567841.1887464914</v>
      </c>
      <c r="J463" s="455">
        <f t="array" ref="J463">IFERROR(INDEX('Retirement Calculator'!K:K,MATCH('Lorri 401b'!N463,'Retirement Calculator'!A:A,0),0),0)</f>
        <v>16520.094745597391</v>
      </c>
      <c r="K463" s="455">
        <f t="shared" ca="1" si="27"/>
        <v>23130.504558337056</v>
      </c>
      <c r="L463" s="455">
        <f t="shared" ca="1" si="28"/>
        <v>5574451.5985592306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5574451.5985592306</v>
      </c>
      <c r="J464" s="455">
        <f t="array" ref="J464">IFERROR(INDEX('Retirement Calculator'!K:K,MATCH('Lorri 401b'!N464,'Retirement Calculator'!A:A,0),0),0)</f>
        <v>16520.094745597391</v>
      </c>
      <c r="K464" s="455">
        <f t="shared" ca="1" si="27"/>
        <v>23158.047932556801</v>
      </c>
      <c r="L464" s="455">
        <f t="shared" ca="1" si="28"/>
        <v>5581089.5517461896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5581089.5517461896</v>
      </c>
      <c r="J465" s="455">
        <f t="array" ref="J465">IFERROR(INDEX('Retirement Calculator'!K:K,MATCH('Lorri 401b'!N465,'Retirement Calculator'!A:A,0),0),0)</f>
        <v>16520.094745597391</v>
      </c>
      <c r="K465" s="455">
        <f t="shared" ca="1" si="27"/>
        <v>23185.7060708358</v>
      </c>
      <c r="L465" s="455">
        <f t="shared" ca="1" si="28"/>
        <v>5587755.1630714275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5587755.1630714275</v>
      </c>
      <c r="J466" s="455">
        <f t="array" ref="J466">IFERROR(INDEX('Retirement Calculator'!K:K,MATCH('Lorri 401b'!N466,'Retirement Calculator'!A:A,0),0),0)</f>
        <v>16520.094745597391</v>
      </c>
      <c r="K466" s="455">
        <f t="shared" ca="1" si="27"/>
        <v>23213.479451357623</v>
      </c>
      <c r="L466" s="455">
        <f t="shared" ca="1" si="28"/>
        <v>5594448.5477771871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5594448.5477771871</v>
      </c>
      <c r="J467" s="455">
        <f t="array" ref="J467">IFERROR(INDEX('Retirement Calculator'!K:K,MATCH('Lorri 401b'!N467,'Retirement Calculator'!A:A,0),0),0)</f>
        <v>16520.094745597391</v>
      </c>
      <c r="K467" s="455">
        <f t="shared" ca="1" si="27"/>
        <v>23241.368554298289</v>
      </c>
      <c r="L467" s="455">
        <f t="shared" ca="1" si="28"/>
        <v>5601169.8215858871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5601169.8215858871</v>
      </c>
      <c r="J468" s="455">
        <f t="array" ref="J468">IFERROR(INDEX('Retirement Calculator'!K:K,MATCH('Lorri 401b'!N468,'Retirement Calculator'!A:A,0),0),0)</f>
        <v>16520.094745597391</v>
      </c>
      <c r="K468" s="455">
        <f t="shared" ca="1" si="27"/>
        <v>23269.373861834538</v>
      </c>
      <c r="L468" s="455">
        <f t="shared" ca="1" si="28"/>
        <v>5607919.1007021237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5607919.1007021237</v>
      </c>
      <c r="J469" s="455">
        <f t="array" ref="J469">IFERROR(INDEX('Retirement Calculator'!K:K,MATCH('Lorri 401b'!N469,'Retirement Calculator'!A:A,0),0),0)</f>
        <v>16520.094745597391</v>
      </c>
      <c r="K469" s="455">
        <f t="shared" ca="1" si="27"/>
        <v>23297.49585815219</v>
      </c>
      <c r="L469" s="455">
        <f t="shared" ca="1" si="28"/>
        <v>5614696.5018146783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5614696.5018146783</v>
      </c>
      <c r="J470" s="455">
        <f t="array" ref="J470">IFERROR(INDEX('Retirement Calculator'!K:K,MATCH('Lorri 401b'!N470,'Retirement Calculator'!A:A,0),0),0)</f>
        <v>16520.094745597391</v>
      </c>
      <c r="K470" s="455">
        <f t="shared" ca="1" si="27"/>
        <v>23325.735029454503</v>
      </c>
      <c r="L470" s="455">
        <f t="shared" ca="1" si="28"/>
        <v>5621502.1420985349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5621502.1420985349</v>
      </c>
      <c r="J471" s="455">
        <f t="array" ref="J471">IFERROR(INDEX('Retirement Calculator'!K:K,MATCH('Lorri 401b'!N471,'Retirement Calculator'!A:A,0),0),0)</f>
        <v>16520.094745597391</v>
      </c>
      <c r="K471" s="455">
        <f t="shared" ca="1" si="27"/>
        <v>23354.091863970571</v>
      </c>
      <c r="L471" s="455">
        <f t="shared" ca="1" si="28"/>
        <v>5628336.1392169073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5628336.1392169073</v>
      </c>
      <c r="J472" s="455">
        <f t="array" ref="J472">IFERROR(INDEX('Retirement Calculator'!K:K,MATCH('Lorri 401b'!N472,'Retirement Calculator'!A:A,0),0),0)</f>
        <v>16520.094745597391</v>
      </c>
      <c r="K472" s="455">
        <f t="shared" ca="1" si="27"/>
        <v>23382.566851963791</v>
      </c>
      <c r="L472" s="455">
        <f t="shared" ca="1" si="28"/>
        <v>5635198.6113232737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5635198.6113232737</v>
      </c>
      <c r="J473" s="455">
        <f t="array" ref="J473">IFERROR(INDEX('Retirement Calculator'!K:K,MATCH('Lorri 401b'!N473,'Retirement Calculator'!A:A,0),0),0)</f>
        <v>16520.094745597391</v>
      </c>
      <c r="K473" s="455">
        <f t="shared" ca="1" si="27"/>
        <v>23411.160485740314</v>
      </c>
      <c r="L473" s="455">
        <f t="shared" ca="1" si="28"/>
        <v>5642089.6770634167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5642089.6770634167</v>
      </c>
      <c r="J474" s="455">
        <f t="array" ref="J474">IFERROR(INDEX('Retirement Calculator'!K:K,MATCH('Lorri 401b'!N474,'Retirement Calculator'!A:A,0),0),0)</f>
        <v>16520.094745597391</v>
      </c>
      <c r="K474" s="455">
        <f t="shared" ca="1" si="27"/>
        <v>23439.873259657579</v>
      </c>
      <c r="L474" s="455">
        <f t="shared" ca="1" si="28"/>
        <v>5649009.4555774769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5649009.4555774769</v>
      </c>
      <c r="J475" s="455">
        <f t="array" ref="J475">IFERROR(INDEX('Retirement Calculator'!K:K,MATCH('Lorri 401b'!N475,'Retirement Calculator'!A:A,0),0),0)</f>
        <v>16520.094745597391</v>
      </c>
      <c r="K475" s="455">
        <f t="shared" ca="1" si="27"/>
        <v>23468.705670132829</v>
      </c>
      <c r="L475" s="455">
        <f t="shared" ca="1" si="28"/>
        <v>5655958.0665020123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5655958.0665020123</v>
      </c>
      <c r="J476" s="455">
        <f t="array" ref="J476">IFERROR(INDEX('Retirement Calculator'!K:K,MATCH('Lorri 401b'!N476,'Retirement Calculator'!A:A,0),0),0)</f>
        <v>16520.094745597391</v>
      </c>
      <c r="K476" s="455">
        <f t="shared" ca="1" si="27"/>
        <v>23497.658215651725</v>
      </c>
      <c r="L476" s="455">
        <f t="shared" ca="1" si="28"/>
        <v>5662935.6299720658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5662935.6299720658</v>
      </c>
      <c r="J477" s="455">
        <f t="array" ref="J477">IFERROR(INDEX('Retirement Calculator'!K:K,MATCH('Lorri 401b'!N477,'Retirement Calculator'!A:A,0),0),0)</f>
        <v>16520.094745597391</v>
      </c>
      <c r="K477" s="455">
        <f t="shared" ca="1" si="27"/>
        <v>23526.731396776951</v>
      </c>
      <c r="L477" s="455">
        <f t="shared" ca="1" si="28"/>
        <v>5669942.2666232446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5669942.2666232446</v>
      </c>
      <c r="J478" s="455">
        <f t="array" ref="J478">IFERROR(INDEX('Retirement Calculator'!K:K,MATCH('Lorri 401b'!N478,'Retirement Calculator'!A:A,0),0),0)</f>
        <v>16520.094745597391</v>
      </c>
      <c r="K478" s="455">
        <f t="shared" ca="1" si="27"/>
        <v>23555.92571615686</v>
      </c>
      <c r="L478" s="455">
        <f t="shared" ca="1" si="28"/>
        <v>5676978.0975938039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5676978.0975938039</v>
      </c>
      <c r="J479" s="455">
        <f t="array" ref="J479">IFERROR(INDEX('Retirement Calculator'!K:K,MATCH('Lorri 401b'!N479,'Retirement Calculator'!A:A,0),0),0)</f>
        <v>16520.094745597391</v>
      </c>
      <c r="K479" s="455">
        <f t="shared" ca="1" si="27"/>
        <v>23585.241678534192</v>
      </c>
      <c r="L479" s="455">
        <f t="shared" ca="1" si="28"/>
        <v>5684043.2445267402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5684043.2445267402</v>
      </c>
      <c r="J480" s="455">
        <f t="array" ref="J480">IFERROR(INDEX('Retirement Calculator'!K:K,MATCH('Lorri 401b'!N480,'Retirement Calculator'!A:A,0),0),0)</f>
        <v>16520.094745597391</v>
      </c>
      <c r="K480" s="455">
        <f t="shared" ca="1" si="27"/>
        <v>23614.679790754759</v>
      </c>
      <c r="L480" s="455">
        <f t="shared" ca="1" si="28"/>
        <v>5691137.8295718972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5691137.8295718972</v>
      </c>
      <c r="J481" s="455">
        <f t="array" ref="J481">IFERROR(INDEX('Retirement Calculator'!K:K,MATCH('Lorri 401b'!N481,'Retirement Calculator'!A:A,0),0),0)</f>
        <v>16520.094745597391</v>
      </c>
      <c r="K481" s="455">
        <f t="shared" ca="1" si="27"/>
        <v>23644.240561776249</v>
      </c>
      <c r="L481" s="455">
        <f t="shared" ca="1" si="28"/>
        <v>5698261.9753880752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5698261.9753880752</v>
      </c>
      <c r="J482" s="455">
        <f t="array" ref="J482">IFERROR(INDEX('Retirement Calculator'!K:K,MATCH('Lorri 401b'!N482,'Retirement Calculator'!A:A,0),0),0)</f>
        <v>16520.094745597391</v>
      </c>
      <c r="K482" s="455">
        <f t="shared" ca="1" si="27"/>
        <v>23673.92450267699</v>
      </c>
      <c r="L482" s="455">
        <f t="shared" ca="1" si="28"/>
        <v>5705415.8051451547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5705415.8051451547</v>
      </c>
      <c r="J483" s="455">
        <f t="array" ref="J483">IFERROR(INDEX('Retirement Calculator'!K:K,MATCH('Lorri 401b'!N483,'Retirement Calculator'!A:A,0),0),0)</f>
        <v>16520.094745597391</v>
      </c>
      <c r="K483" s="455">
        <f t="shared" ca="1" si="27"/>
        <v>23703.732126664821</v>
      </c>
      <c r="L483" s="455">
        <f t="shared" ca="1" si="28"/>
        <v>5712599.4425262213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5712599.4425262213</v>
      </c>
      <c r="J484" s="455">
        <f t="array" ref="J484">IFERROR(INDEX('Retirement Calculator'!K:K,MATCH('Lorri 401b'!N484,'Retirement Calculator'!A:A,0),0),0)</f>
        <v>16520.094745597391</v>
      </c>
      <c r="K484" s="455">
        <f t="shared" ca="1" si="27"/>
        <v>23733.663949085931</v>
      </c>
      <c r="L484" s="455">
        <f t="shared" ca="1" si="28"/>
        <v>5719813.0117297098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5719813.0117297098</v>
      </c>
      <c r="J485" s="455">
        <f t="array" ref="J485">IFERROR(INDEX('Retirement Calculator'!K:K,MATCH('Lorri 401b'!N485,'Retirement Calculator'!A:A,0),0),0)</f>
        <v>16520.094745597391</v>
      </c>
      <c r="K485" s="455">
        <f t="shared" ca="1" si="27"/>
        <v>23763.720487433799</v>
      </c>
      <c r="L485" s="455">
        <f t="shared" ca="1" si="28"/>
        <v>5727056.6374715455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5727056.6374715455</v>
      </c>
      <c r="J486" s="455">
        <f t="array" ref="J486">IFERROR(INDEX('Retirement Calculator'!K:K,MATCH('Lorri 401b'!N486,'Retirement Calculator'!A:A,0),0),0)</f>
        <v>16520.094745597391</v>
      </c>
      <c r="K486" s="455">
        <f t="shared" ca="1" si="27"/>
        <v>23793.902261358115</v>
      </c>
      <c r="L486" s="455">
        <f t="shared" ca="1" si="28"/>
        <v>5734330.4449873054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5734330.4449873054</v>
      </c>
      <c r="J487" s="455">
        <f t="array" ref="J487">IFERROR(INDEX('Retirement Calculator'!K:K,MATCH('Lorri 401b'!N487,'Retirement Calculator'!A:A,0),0),0)</f>
        <v>16520.094745597391</v>
      </c>
      <c r="K487" s="455">
        <f t="shared" ca="1" si="27"/>
        <v>23824.209792673781</v>
      </c>
      <c r="L487" s="455">
        <f t="shared" ca="1" si="28"/>
        <v>5741634.5600343812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5741634.5600343812</v>
      </c>
      <c r="J488" s="455">
        <f t="array" ref="J488">IFERROR(INDEX('Retirement Calculator'!K:K,MATCH('Lorri 401b'!N488,'Retirement Calculator'!A:A,0),0),0)</f>
        <v>16520.094745597391</v>
      </c>
      <c r="K488" s="455">
        <f t="shared" ca="1" si="27"/>
        <v>23854.643605369929</v>
      </c>
      <c r="L488" s="455">
        <f t="shared" ca="1" si="28"/>
        <v>5748969.1088941535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5748969.1088941535</v>
      </c>
      <c r="J489" s="455">
        <f t="array" ref="J489">IFERROR(INDEX('Retirement Calculator'!K:K,MATCH('Lorri 401b'!N489,'Retirement Calculator'!A:A,0),0),0)</f>
        <v>16520.094745597391</v>
      </c>
      <c r="K489" s="455">
        <f t="shared" ca="1" si="27"/>
        <v>23885.204225618982</v>
      </c>
      <c r="L489" s="455">
        <f t="shared" ca="1" si="28"/>
        <v>5756334.218374175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5756334.218374175</v>
      </c>
      <c r="J490" s="455">
        <f t="array" ref="J490">IFERROR(INDEX('Retirement Calculator'!K:K,MATCH('Lorri 401b'!N490,'Retirement Calculator'!A:A,0),0),0)</f>
        <v>16520.094745597391</v>
      </c>
      <c r="K490" s="455">
        <f t="shared" ca="1" si="27"/>
        <v>23915.892181785737</v>
      </c>
      <c r="L490" s="455">
        <f t="shared" ca="1" si="28"/>
        <v>5763730.015810363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5763730.015810363</v>
      </c>
      <c r="J491" s="455">
        <f t="array" ref="J491">IFERROR(INDEX('Retirement Calculator'!K:K,MATCH('Lorri 401b'!N491,'Retirement Calculator'!A:A,0),0),0)</f>
        <v>16520.094745597391</v>
      </c>
      <c r="K491" s="455">
        <f t="shared" ca="1" si="27"/>
        <v>23946.708004436521</v>
      </c>
      <c r="L491" s="455">
        <f t="shared" ca="1" si="28"/>
        <v>5771156.6290692016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5771156.6290692016</v>
      </c>
      <c r="J492" s="455">
        <f t="array" ref="J492">IFERROR(INDEX('Retirement Calculator'!K:K,MATCH('Lorri 401b'!N492,'Retirement Calculator'!A:A,0),0),0)</f>
        <v>16520.094745597391</v>
      </c>
      <c r="K492" s="455">
        <f t="shared" ca="1" si="27"/>
        <v>23977.652226348349</v>
      </c>
      <c r="L492" s="455">
        <f t="shared" ca="1" si="28"/>
        <v>5778614.1865499523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5778614.1865499523</v>
      </c>
      <c r="J493" s="455">
        <f t="array" ref="J493">IFERROR(INDEX('Retirement Calculator'!K:K,MATCH('Lorri 401b'!N493,'Retirement Calculator'!A:A,0),0),0)</f>
        <v>16520.094745597391</v>
      </c>
      <c r="K493" s="455">
        <f t="shared" ca="1" si="27"/>
        <v>24008.725382518143</v>
      </c>
      <c r="L493" s="455">
        <f t="shared" ca="1" si="28"/>
        <v>5786102.8171868725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5786102.8171868725</v>
      </c>
      <c r="J494" s="455">
        <f t="array" ref="J494">IFERROR(INDEX('Retirement Calculator'!K:K,MATCH('Lorri 401b'!N494,'Retirement Calculator'!A:A,0),0),0)</f>
        <v>16520.094745597391</v>
      </c>
      <c r="K494" s="455">
        <f t="shared" ca="1" si="27"/>
        <v>24039.928010171978</v>
      </c>
      <c r="L494" s="455">
        <f t="shared" ca="1" si="28"/>
        <v>5793622.6504514469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5793622.6504514469</v>
      </c>
      <c r="J495" s="455">
        <f t="array" ref="J495">IFERROR(INDEX('Retirement Calculator'!K:K,MATCH('Lorri 401b'!N495,'Retirement Calculator'!A:A,0),0),0)</f>
        <v>16520.094745597391</v>
      </c>
      <c r="K495" s="455">
        <f t="shared" ca="1" si="27"/>
        <v>24071.260648774372</v>
      </c>
      <c r="L495" s="455">
        <f t="shared" ca="1" si="28"/>
        <v>5801173.8163546231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5801173.8163546231</v>
      </c>
      <c r="J496" s="455">
        <f t="array" ref="J496">IFERROR(INDEX('Retirement Calculator'!K:K,MATCH('Lorri 401b'!N496,'Retirement Calculator'!A:A,0),0),0)</f>
        <v>16520.094745597391</v>
      </c>
      <c r="K496" s="455">
        <f t="shared" ca="1" si="27"/>
        <v>24102.723840037605</v>
      </c>
      <c r="L496" s="455">
        <f t="shared" ca="1" si="28"/>
        <v>5808756.4454490626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5808756.4454490626</v>
      </c>
      <c r="J497" s="455">
        <f t="array" ref="J497">IFERROR(INDEX('Retirement Calculator'!K:K,MATCH('Lorri 401b'!N497,'Retirement Calculator'!A:A,0),0),0)</f>
        <v>16520.094745597391</v>
      </c>
      <c r="K497" s="455">
        <f t="shared" ca="1" si="27"/>
        <v>24134.318127931103</v>
      </c>
      <c r="L497" s="455">
        <f t="shared" ca="1" si="28"/>
        <v>5816370.6688313959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5816370.6688313959</v>
      </c>
      <c r="J498" s="455">
        <f t="array" ref="J498">IFERROR(INDEX('Retirement Calculator'!K:K,MATCH('Lorri 401b'!N498,'Retirement Calculator'!A:A,0),0),0)</f>
        <v>16520.094745597391</v>
      </c>
      <c r="K498" s="455">
        <f t="shared" ca="1" si="27"/>
        <v>24166.044058690826</v>
      </c>
      <c r="L498" s="455">
        <f t="shared" ca="1" si="28"/>
        <v>5824016.6181444889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5824016.6181444889</v>
      </c>
      <c r="J499" s="455">
        <f t="array" ref="J499">IFERROR(INDEX('Retirement Calculator'!K:K,MATCH('Lorri 401b'!N499,'Retirement Calculator'!A:A,0),0),0)</f>
        <v>16520.094745597391</v>
      </c>
      <c r="K499" s="455">
        <f t="shared" ca="1" si="27"/>
        <v>24197.902180828714</v>
      </c>
      <c r="L499" s="455">
        <f t="shared" ca="1" si="28"/>
        <v>5831694.4255797202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5831694.4255797202</v>
      </c>
      <c r="J500" s="455">
        <f t="array" ref="J500">IFERROR(INDEX('Retirement Calculator'!K:K,MATCH('Lorri 401b'!N500,'Retirement Calculator'!A:A,0),0),0)</f>
        <v>16520.094745597391</v>
      </c>
      <c r="K500" s="455">
        <f t="shared" ca="1" si="27"/>
        <v>24229.893045142177</v>
      </c>
      <c r="L500" s="455">
        <f t="shared" ca="1" si="28"/>
        <v>5839404.2238792647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5839404.2238792647</v>
      </c>
      <c r="J501" s="455">
        <f t="array" ref="J501">IFERROR(INDEX('Retirement Calculator'!K:K,MATCH('Lorri 401b'!N501,'Retirement Calculator'!A:A,0),0),0)</f>
        <v>16520.094745597391</v>
      </c>
      <c r="K501" s="455">
        <f t="shared" ca="1" si="27"/>
        <v>24262.017204723612</v>
      </c>
      <c r="L501" s="455">
        <f t="shared" ca="1" si="28"/>
        <v>5847146.1463383902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5847146.1463383902</v>
      </c>
      <c r="J502" s="455">
        <f t="array" ref="J502">IFERROR(INDEX('Retirement Calculator'!K:K,MATCH('Lorri 401b'!N502,'Retirement Calculator'!A:A,0),0),0)</f>
        <v>16520.094745597391</v>
      </c>
      <c r="K502" s="455">
        <f t="shared" ca="1" si="27"/>
        <v>24294.275214969966</v>
      </c>
      <c r="L502" s="455">
        <f t="shared" ca="1" si="28"/>
        <v>5854920.3268077625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5854920.3268077625</v>
      </c>
      <c r="J503" s="455">
        <f t="array" ref="J503">IFERROR(INDEX('Retirement Calculator'!K:K,MATCH('Lorri 401b'!N503,'Retirement Calculator'!A:A,0),0),0)</f>
        <v>16520.094745597391</v>
      </c>
      <c r="K503" s="455">
        <f t="shared" ca="1" si="27"/>
        <v>24326.667633592351</v>
      </c>
      <c r="L503" s="455">
        <f t="shared" ca="1" si="28"/>
        <v>5862726.8996957568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5862726.8996957568</v>
      </c>
      <c r="J504" s="455">
        <f t="array" ref="J504">IFERROR(INDEX('Retirement Calculator'!K:K,MATCH('Lorri 401b'!N504,'Retirement Calculator'!A:A,0),0),0)</f>
        <v>16520.094745597391</v>
      </c>
      <c r="K504" s="455">
        <f t="shared" ca="1" si="27"/>
        <v>24359.195020625662</v>
      </c>
      <c r="L504" s="455">
        <f t="shared" ca="1" si="28"/>
        <v>5870565.9999707844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5870565.9999707844</v>
      </c>
      <c r="J505" s="455">
        <f t="array" ref="J505">IFERROR(INDEX('Retirement Calculator'!K:K,MATCH('Lorri 401b'!N505,'Retirement Calculator'!A:A,0),0),0)</f>
        <v>16520.094745597391</v>
      </c>
      <c r="K505" s="455">
        <f t="shared" ca="1" si="27"/>
        <v>24391.857938438276</v>
      </c>
      <c r="L505" s="455">
        <f t="shared" ca="1" si="28"/>
        <v>5878437.7631636253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5878437.7631636253</v>
      </c>
      <c r="J506" s="455">
        <f t="array" ref="J506">IFERROR(INDEX('Retirement Calculator'!K:K,MATCH('Lorri 401b'!N506,'Retirement Calculator'!A:A,0),0),0)</f>
        <v>16520.094745597391</v>
      </c>
      <c r="K506" s="455">
        <f t="shared" ca="1" si="27"/>
        <v>24424.656951741781</v>
      </c>
      <c r="L506" s="455">
        <f t="shared" ca="1" si="28"/>
        <v>5886342.3253697697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5886342.3253697697</v>
      </c>
      <c r="J507" s="455">
        <f t="array" ref="J507">IFERROR(INDEX('Retirement Calculator'!K:K,MATCH('Lorri 401b'!N507,'Retirement Calculator'!A:A,0),0),0)</f>
        <v>16520.094745597391</v>
      </c>
      <c r="K507" s="455">
        <f t="shared" ca="1" si="27"/>
        <v>24457.592627600716</v>
      </c>
      <c r="L507" s="455">
        <f t="shared" ca="1" si="28"/>
        <v>5894279.8232517727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5894279.8232517727</v>
      </c>
      <c r="J508" s="455">
        <f t="array" ref="J508">IFERROR(INDEX('Retirement Calculator'!K:K,MATCH('Lorri 401b'!N508,'Retirement Calculator'!A:A,0),0),0)</f>
        <v>16520.094745597391</v>
      </c>
      <c r="K508" s="455">
        <f t="shared" ca="1" si="27"/>
        <v>24490.665535442397</v>
      </c>
      <c r="L508" s="455">
        <f t="shared" ca="1" si="28"/>
        <v>5902250.3940416174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5902250.3940416174</v>
      </c>
      <c r="J509" s="455">
        <f t="array" ref="J509">IFERROR(INDEX('Retirement Calculator'!K:K,MATCH('Lorri 401b'!N509,'Retirement Calculator'!A:A,0),0),0)</f>
        <v>16520.094745597391</v>
      </c>
      <c r="K509" s="455">
        <f t="shared" ca="1" si="27"/>
        <v>24523.87624706675</v>
      </c>
      <c r="L509" s="455">
        <f t="shared" ca="1" si="28"/>
        <v>5910254.1755430866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5910254.1755430866</v>
      </c>
      <c r="J510" s="455">
        <f t="array" ref="J510">IFERROR(INDEX('Retirement Calculator'!K:K,MATCH('Lorri 401b'!N510,'Retirement Calculator'!A:A,0),0),0)</f>
        <v>16520.094745597391</v>
      </c>
      <c r="K510" s="455">
        <f t="shared" ca="1" si="27"/>
        <v>24557.225336656204</v>
      </c>
      <c r="L510" s="455">
        <f t="shared" ca="1" si="28"/>
        <v>5918291.3061341448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5918291.3061341448</v>
      </c>
      <c r="J511" s="455">
        <f t="array" ref="J511">IFERROR(INDEX('Retirement Calculator'!K:K,MATCH('Lorri 401b'!N511,'Retirement Calculator'!A:A,0),0),0)</f>
        <v>16520.094745597391</v>
      </c>
      <c r="K511" s="455">
        <f t="shared" ca="1" si="27"/>
        <v>24590.713380785612</v>
      </c>
      <c r="L511" s="455">
        <f t="shared" ca="1" si="28"/>
        <v>5926361.9247693326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5926361.9247693326</v>
      </c>
      <c r="J512" s="455">
        <f t="array" ref="J512">IFERROR(INDEX('Retirement Calculator'!K:K,MATCH('Lorri 401b'!N512,'Retirement Calculator'!A:A,0),0),0)</f>
        <v>16520.094745597391</v>
      </c>
      <c r="K512" s="455">
        <f t="shared" ca="1" si="27"/>
        <v>24624.340958432229</v>
      </c>
      <c r="L512" s="455">
        <f t="shared" ca="1" si="28"/>
        <v>5934466.1709821671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5934466.1709821671</v>
      </c>
      <c r="J513" s="455">
        <f t="array" ref="J513">IFERROR(INDEX('Retirement Calculator'!K:K,MATCH('Lorri 401b'!N513,'Retirement Calculator'!A:A,0),0),0)</f>
        <v>16520.094745597391</v>
      </c>
      <c r="K513" s="455">
        <f t="shared" ca="1" si="27"/>
        <v>24658.108650985705</v>
      </c>
      <c r="L513" s="455">
        <f t="shared" ca="1" si="28"/>
        <v>5942604.1848875554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5942604.1848875554</v>
      </c>
      <c r="J514" s="455">
        <f t="array" ref="J514">IFERROR(INDEX('Retirement Calculator'!K:K,MATCH('Lorri 401b'!N514,'Retirement Calculator'!A:A,0),0),0)</f>
        <v>16520.094745597391</v>
      </c>
      <c r="K514" s="455">
        <f t="shared" ca="1" si="27"/>
        <v>24692.017042258158</v>
      </c>
      <c r="L514" s="455">
        <f t="shared" ca="1" si="28"/>
        <v>5950776.1071842154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5950776.1071842154</v>
      </c>
      <c r="J515" s="455">
        <f t="array" ref="J515">IFERROR(INDEX('Retirement Calculator'!K:K,MATCH('Lorri 401b'!N515,'Retirement Calculator'!A:A,0),0),0)</f>
        <v>16520.094745597391</v>
      </c>
      <c r="K515" s="455">
        <f t="shared" ca="1" si="27"/>
        <v>24726.066718494239</v>
      </c>
      <c r="L515" s="455">
        <f t="shared" ca="1" si="28"/>
        <v>5958982.0791571122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5958982.0791571122</v>
      </c>
      <c r="J516" s="455">
        <f t="array" ref="J516">IFERROR(INDEX('Retirement Calculator'!K:K,MATCH('Lorri 401b'!N516,'Retirement Calculator'!A:A,0),0),0)</f>
        <v>16520.094745597391</v>
      </c>
      <c r="K516" s="455">
        <f t="shared" ca="1" si="27"/>
        <v>24760.258268381309</v>
      </c>
      <c r="L516" s="455">
        <f t="shared" ca="1" si="28"/>
        <v>5967222.2426798958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5967222.2426798958</v>
      </c>
      <c r="J517" s="455">
        <f t="array" ref="J517">IFERROR(INDEX('Retirement Calculator'!K:K,MATCH('Lorri 401b'!N517,'Retirement Calculator'!A:A,0),0),0)</f>
        <v>16520.094745597391</v>
      </c>
      <c r="K517" s="455">
        <f t="shared" ca="1" si="27"/>
        <v>24794.592283059574</v>
      </c>
      <c r="L517" s="455">
        <f t="shared" ca="1" si="28"/>
        <v>5975496.7402173579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5975496.7402173579</v>
      </c>
      <c r="J518" s="455">
        <f t="array" ref="J518">IFERROR(INDEX('Retirement Calculator'!K:K,MATCH('Lorri 401b'!N518,'Retirement Calculator'!A:A,0),0),0)</f>
        <v>16520.094745597391</v>
      </c>
      <c r="K518" s="455">
        <f t="shared" ref="K518:K772" ca="1" si="53">IPMT(M518/12,1,12,-I518+J518,,0)</f>
        <v>24829.069356132335</v>
      </c>
      <c r="L518" s="455">
        <f t="shared" ref="L518:L772" ca="1" si="54">I518-J518+K518</f>
        <v>5983805.7148278924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5983805.7148278924</v>
      </c>
      <c r="J519" s="455">
        <f t="array" ref="J519">IFERROR(INDEX('Retirement Calculator'!K:K,MATCH('Lorri 401b'!N519,'Retirement Calculator'!A:A,0),0),0)</f>
        <v>16520.094745597391</v>
      </c>
      <c r="K519" s="455">
        <f t="shared" ca="1" si="53"/>
        <v>24863.690083676229</v>
      </c>
      <c r="L519" s="455">
        <f t="shared" ca="1" si="54"/>
        <v>5992149.3101659706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5992149.3101659706</v>
      </c>
      <c r="J520" s="455">
        <f t="array" ref="J520">IFERROR(INDEX('Retirement Calculator'!K:K,MATCH('Lorri 401b'!N520,'Retirement Calculator'!A:A,0),0),0)</f>
        <v>16520.094745597391</v>
      </c>
      <c r="K520" s="455">
        <f t="shared" ca="1" si="53"/>
        <v>24898.455064251553</v>
      </c>
      <c r="L520" s="455">
        <f t="shared" ca="1" si="54"/>
        <v>6000527.6704846248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6000527.6704846248</v>
      </c>
      <c r="J521" s="455">
        <f t="array" ref="J521">IFERROR(INDEX('Retirement Calculator'!K:K,MATCH('Lorri 401b'!N521,'Retirement Calculator'!A:A,0),0),0)</f>
        <v>16520.094745597391</v>
      </c>
      <c r="K521" s="455">
        <f t="shared" ca="1" si="53"/>
        <v>24933.364898912612</v>
      </c>
      <c r="L521" s="455">
        <f t="shared" ca="1" si="54"/>
        <v>6008940.9406379396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6008940.9406379396</v>
      </c>
      <c r="J522" s="455">
        <f t="array" ref="J522">IFERROR(INDEX('Retirement Calculator'!K:K,MATCH('Lorri 401b'!N522,'Retirement Calculator'!A:A,0),0),0)</f>
        <v>16520.094745597391</v>
      </c>
      <c r="K522" s="455">
        <f t="shared" ca="1" si="53"/>
        <v>24968.420191218091</v>
      </c>
      <c r="L522" s="455">
        <f t="shared" ca="1" si="54"/>
        <v>6017389.26608356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6017389.26608356</v>
      </c>
      <c r="J523" s="455">
        <f t="array" ref="J523">IFERROR(INDEX('Retirement Calculator'!K:K,MATCH('Lorri 401b'!N523,'Retirement Calculator'!A:A,0),0),0)</f>
        <v>16520.094745597391</v>
      </c>
      <c r="K523" s="455">
        <f t="shared" ca="1" si="53"/>
        <v>25003.62154724151</v>
      </c>
      <c r="L523" s="455">
        <f t="shared" ca="1" si="54"/>
        <v>6025872.7928852038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6025872.7928852038</v>
      </c>
      <c r="J524" s="455">
        <f t="array" ref="J524">IFERROR(INDEX('Retirement Calculator'!K:K,MATCH('Lorri 401b'!N524,'Retirement Calculator'!A:A,0),0),0)</f>
        <v>16520.094745597391</v>
      </c>
      <c r="K524" s="455">
        <f t="shared" ca="1" si="53"/>
        <v>25038.96957558169</v>
      </c>
      <c r="L524" s="455">
        <f t="shared" ca="1" si="54"/>
        <v>6034391.6677151881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6034391.6677151881</v>
      </c>
      <c r="J525" s="455">
        <f t="array" ref="J525">IFERROR(INDEX('Retirement Calculator'!K:K,MATCH('Lorri 401b'!N525,'Retirement Calculator'!A:A,0),0),0)</f>
        <v>16520.094745597391</v>
      </c>
      <c r="K525" s="455">
        <f t="shared" ca="1" si="53"/>
        <v>25074.464887373291</v>
      </c>
      <c r="L525" s="455">
        <f t="shared" ca="1" si="54"/>
        <v>6042946.0378569635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6042946.0378569635</v>
      </c>
      <c r="J526" s="455">
        <f t="array" ref="J526">IFERROR(INDEX('Retirement Calculator'!K:K,MATCH('Lorri 401b'!N526,'Retirement Calculator'!A:A,0),0),0)</f>
        <v>16520.094745597391</v>
      </c>
      <c r="K526" s="455">
        <f t="shared" ca="1" si="53"/>
        <v>25110.108096297357</v>
      </c>
      <c r="L526" s="455">
        <f t="shared" ca="1" si="54"/>
        <v>6051536.0512076626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6051536.0512076626</v>
      </c>
      <c r="J527" s="455">
        <f t="array" ref="J527">IFERROR(INDEX('Retirement Calculator'!K:K,MATCH('Lorri 401b'!N527,'Retirement Calculator'!A:A,0),0),0)</f>
        <v>16520.094745597391</v>
      </c>
      <c r="K527" s="455">
        <f t="shared" ca="1" si="53"/>
        <v>25145.899818591937</v>
      </c>
      <c r="L527" s="455">
        <f t="shared" ca="1" si="54"/>
        <v>6060161.8562806565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6060161.8562806565</v>
      </c>
      <c r="J528" s="455">
        <f t="array" ref="J528">IFERROR(INDEX('Retirement Calculator'!K:K,MATCH('Lorri 401b'!N528,'Retirement Calculator'!A:A,0),0),0)</f>
        <v>16520.094745597391</v>
      </c>
      <c r="K528" s="455">
        <f t="shared" ca="1" si="53"/>
        <v>25181.840673062743</v>
      </c>
      <c r="L528" s="455">
        <f t="shared" ca="1" si="54"/>
        <v>6068823.6022081217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6068823.6022081217</v>
      </c>
      <c r="J529" s="455">
        <f t="array" ref="J529">IFERROR(INDEX('Retirement Calculator'!K:K,MATCH('Lorri 401b'!N529,'Retirement Calculator'!A:A,0),0),0)</f>
        <v>16520.094745597391</v>
      </c>
      <c r="K529" s="455">
        <f t="shared" ca="1" si="53"/>
        <v>25217.93128109385</v>
      </c>
      <c r="L529" s="455">
        <f t="shared" ca="1" si="54"/>
        <v>6077521.4387436174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6077521.4387436174</v>
      </c>
      <c r="J530" s="455">
        <f t="array" ref="J530">IFERROR(INDEX('Retirement Calculator'!K:K,MATCH('Lorri 401b'!N530,'Retirement Calculator'!A:A,0),0),0)</f>
        <v>16520.094745597391</v>
      </c>
      <c r="K530" s="455">
        <f t="shared" ca="1" si="53"/>
        <v>25254.172266658414</v>
      </c>
      <c r="L530" s="455">
        <f t="shared" ca="1" si="54"/>
        <v>6086255.516264678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6086255.516264678</v>
      </c>
      <c r="J531" s="455">
        <f t="array" ref="J531">IFERROR(INDEX('Retirement Calculator'!K:K,MATCH('Lorri 401b'!N531,'Retirement Calculator'!A:A,0),0),0)</f>
        <v>16520.094745597391</v>
      </c>
      <c r="K531" s="455">
        <f t="shared" ca="1" si="53"/>
        <v>25290.5642563295</v>
      </c>
      <c r="L531" s="455">
        <f t="shared" ca="1" si="54"/>
        <v>6095025.9857754093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6095025.9857754093</v>
      </c>
      <c r="J532" s="455">
        <f t="array" ref="J532">IFERROR(INDEX('Retirement Calculator'!K:K,MATCH('Lorri 401b'!N532,'Retirement Calculator'!A:A,0),0),0)</f>
        <v>16520.094745597391</v>
      </c>
      <c r="K532" s="455">
        <f t="shared" ca="1" si="53"/>
        <v>25327.107879290881</v>
      </c>
      <c r="L532" s="455">
        <f t="shared" ca="1" si="54"/>
        <v>6103832.9989091028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6103832.9989091028</v>
      </c>
      <c r="J533" s="455">
        <f t="array" ref="J533">IFERROR(INDEX('Retirement Calculator'!K:K,MATCH('Lorri 401b'!N533,'Retirement Calculator'!A:A,0),0),0)</f>
        <v>16520.094745597391</v>
      </c>
      <c r="K533" s="455">
        <f t="shared" ca="1" si="53"/>
        <v>25363.803767347938</v>
      </c>
      <c r="L533" s="455">
        <f t="shared" ca="1" si="54"/>
        <v>6112676.7079308527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6112676.7079308527</v>
      </c>
      <c r="J534" s="455">
        <f t="array" ref="J534">IFERROR(INDEX('Retirement Calculator'!K:K,MATCH('Lorri 401b'!N534,'Retirement Calculator'!A:A,0),0),0)</f>
        <v>16520.094745597391</v>
      </c>
      <c r="K534" s="455">
        <f t="shared" ca="1" si="53"/>
        <v>25400.652554938562</v>
      </c>
      <c r="L534" s="455">
        <f t="shared" ca="1" si="54"/>
        <v>6121557.2657401934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6121557.2657401934</v>
      </c>
      <c r="J535" s="455">
        <f t="array" ref="J535">IFERROR(INDEX('Retirement Calculator'!K:K,MATCH('Lorri 401b'!N535,'Retirement Calculator'!A:A,0),0),0)</f>
        <v>16520.094745597391</v>
      </c>
      <c r="K535" s="455">
        <f t="shared" ca="1" si="53"/>
        <v>25437.654879144149</v>
      </c>
      <c r="L535" s="455">
        <f t="shared" ca="1" si="54"/>
        <v>6130474.82587374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6130474.82587374</v>
      </c>
      <c r="J536" s="455">
        <f t="array" ref="J536">IFERROR(INDEX('Retirement Calculator'!K:K,MATCH('Lorri 401b'!N536,'Retirement Calculator'!A:A,0),0),0)</f>
        <v>16520.094745597391</v>
      </c>
      <c r="K536" s="455">
        <f t="shared" ca="1" si="53"/>
        <v>25474.811379700594</v>
      </c>
      <c r="L536" s="455">
        <f t="shared" ca="1" si="54"/>
        <v>6139429.5425078431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6139429.5425078431</v>
      </c>
      <c r="J537" s="455">
        <f t="array" ref="J537">IFERROR(INDEX('Retirement Calculator'!K:K,MATCH('Lorri 401b'!N537,'Retirement Calculator'!A:A,0),0),0)</f>
        <v>16520.094745597391</v>
      </c>
      <c r="K537" s="455">
        <f t="shared" ca="1" si="53"/>
        <v>25512.122699009356</v>
      </c>
      <c r="L537" s="455">
        <f t="shared" ca="1" si="54"/>
        <v>6148421.5704612546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6148421.5704612546</v>
      </c>
      <c r="J538" s="455">
        <f t="array" ref="J538">IFERROR(INDEX('Retirement Calculator'!K:K,MATCH('Lorri 401b'!N538,'Retirement Calculator'!A:A,0),0),0)</f>
        <v>16520.094745597391</v>
      </c>
      <c r="K538" s="455">
        <f t="shared" ca="1" si="53"/>
        <v>25549.589482148571</v>
      </c>
      <c r="L538" s="455">
        <f t="shared" ca="1" si="54"/>
        <v>6157451.0651978049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6157451.0651978049</v>
      </c>
      <c r="J539" s="455">
        <f t="array" ref="J539">IFERROR(INDEX('Retirement Calculator'!K:K,MATCH('Lorri 401b'!N539,'Retirement Calculator'!A:A,0),0),0)</f>
        <v>16520.094745597391</v>
      </c>
      <c r="K539" s="455">
        <f t="shared" ca="1" si="53"/>
        <v>25587.212376884196</v>
      </c>
      <c r="L539" s="455">
        <f t="shared" ca="1" si="54"/>
        <v>6166518.1828290913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6166518.1828290913</v>
      </c>
      <c r="J540" s="455">
        <f t="array" ref="J540">IFERROR(INDEX('Retirement Calculator'!K:K,MATCH('Lorri 401b'!N540,'Retirement Calculator'!A:A,0),0),0)</f>
        <v>16520.094745597391</v>
      </c>
      <c r="K540" s="455">
        <f t="shared" ca="1" si="53"/>
        <v>25624.992033681221</v>
      </c>
      <c r="L540" s="455">
        <f t="shared" ca="1" si="54"/>
        <v>6175623.0801171744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6175623.0801171744</v>
      </c>
      <c r="J541" s="455">
        <f t="array" ref="J541">IFERROR(INDEX('Retirement Calculator'!K:K,MATCH('Lorri 401b'!N541,'Retirement Calculator'!A:A,0),0),0)</f>
        <v>16520.094745597391</v>
      </c>
      <c r="K541" s="455">
        <f t="shared" ca="1" si="53"/>
        <v>25662.929105714902</v>
      </c>
      <c r="L541" s="455">
        <f t="shared" ca="1" si="54"/>
        <v>6184765.9144772915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6184765.9144772915</v>
      </c>
      <c r="J542" s="455">
        <f t="array" ref="J542">IFERROR(INDEX('Retirement Calculator'!K:K,MATCH('Lorri 401b'!N542,'Retirement Calculator'!A:A,0),0),0)</f>
        <v>16520.094745597391</v>
      </c>
      <c r="K542" s="455">
        <f t="shared" ca="1" si="53"/>
        <v>25701.024248882059</v>
      </c>
      <c r="L542" s="455">
        <f t="shared" ca="1" si="54"/>
        <v>6193946.8439805759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6193946.8439805759</v>
      </c>
      <c r="J543" s="455">
        <f t="array" ref="J543">IFERROR(INDEX('Retirement Calculator'!K:K,MATCH('Lorri 401b'!N543,'Retirement Calculator'!A:A,0),0),0)</f>
        <v>16520.094745597391</v>
      </c>
      <c r="K543" s="455">
        <f t="shared" ca="1" si="53"/>
        <v>25739.278121812407</v>
      </c>
      <c r="L543" s="455">
        <f t="shared" ca="1" si="54"/>
        <v>6203166.0273567904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6203166.0273567904</v>
      </c>
      <c r="J544" s="455">
        <f t="array" ref="J544">IFERROR(INDEX('Retirement Calculator'!K:K,MATCH('Lorri 401b'!N544,'Retirement Calculator'!A:A,0),0),0)</f>
        <v>16520.094745597391</v>
      </c>
      <c r="K544" s="455">
        <f t="shared" ca="1" si="53"/>
        <v>25777.691385879967</v>
      </c>
      <c r="L544" s="455">
        <f t="shared" ca="1" si="54"/>
        <v>6212423.6239970727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6212423.6239970727</v>
      </c>
      <c r="J545" s="455">
        <f t="array" ref="J545">IFERROR(INDEX('Retirement Calculator'!K:K,MATCH('Lorri 401b'!N545,'Retirement Calculator'!A:A,0),0),0)</f>
        <v>16520.094745597391</v>
      </c>
      <c r="K545" s="455">
        <f t="shared" ca="1" si="53"/>
        <v>25816.264705214478</v>
      </c>
      <c r="L545" s="455">
        <f t="shared" ca="1" si="54"/>
        <v>6221719.7939566895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6221719.7939566895</v>
      </c>
      <c r="J546" s="455">
        <f t="array" ref="J546">IFERROR(INDEX('Retirement Calculator'!K:K,MATCH('Lorri 401b'!N546,'Retirement Calculator'!A:A,0),0),0)</f>
        <v>16520.094745597391</v>
      </c>
      <c r="K546" s="455">
        <f t="shared" ca="1" si="53"/>
        <v>25854.998746712881</v>
      </c>
      <c r="L546" s="455">
        <f t="shared" ca="1" si="54"/>
        <v>6231054.6979578044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6231054.6979578044</v>
      </c>
      <c r="J547" s="455">
        <f t="array" ref="J547">IFERROR(INDEX('Retirement Calculator'!K:K,MATCH('Lorri 401b'!N547,'Retirement Calculator'!A:A,0),0),0)</f>
        <v>16520.094745597391</v>
      </c>
      <c r="K547" s="455">
        <f t="shared" ca="1" si="53"/>
        <v>25893.894180050862</v>
      </c>
      <c r="L547" s="455">
        <f t="shared" ca="1" si="54"/>
        <v>6240428.4973922577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6240428.4973922577</v>
      </c>
      <c r="J548" s="455">
        <f t="array" ref="J548">IFERROR(INDEX('Retirement Calculator'!K:K,MATCH('Lorri 401b'!N548,'Retirement Calculator'!A:A,0),0),0)</f>
        <v>16520.094745597391</v>
      </c>
      <c r="K548" s="455">
        <f t="shared" ca="1" si="53"/>
        <v>25932.951677694415</v>
      </c>
      <c r="L548" s="455">
        <f t="shared" ca="1" si="54"/>
        <v>6249841.3543243539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6249841.3543243539</v>
      </c>
      <c r="J549" s="455">
        <f t="array" ref="J549">IFERROR(INDEX('Retirement Calculator'!K:K,MATCH('Lorri 401b'!N549,'Retirement Calculator'!A:A,0),0),0)</f>
        <v>16520.094745597391</v>
      </c>
      <c r="K549" s="455">
        <f t="shared" ca="1" si="53"/>
        <v>25972.171914911483</v>
      </c>
      <c r="L549" s="455">
        <f t="shared" ca="1" si="54"/>
        <v>6259293.4314936679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6259293.4314936679</v>
      </c>
      <c r="J550" s="455">
        <f t="array" ref="J550">IFERROR(INDEX('Retirement Calculator'!K:K,MATCH('Lorri 401b'!N550,'Retirement Calculator'!A:A,0),0),0)</f>
        <v>16520.094745597391</v>
      </c>
      <c r="K550" s="455">
        <f t="shared" ca="1" si="53"/>
        <v>26011.555569783624</v>
      </c>
      <c r="L550" s="455">
        <f t="shared" ca="1" si="54"/>
        <v>6268784.8923178539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6268784.8923178539</v>
      </c>
      <c r="J551" s="455">
        <f t="array" ref="J551">IFERROR(INDEX('Retirement Calculator'!K:K,MATCH('Lorri 401b'!N551,'Retirement Calculator'!A:A,0),0),0)</f>
        <v>16520.094745597391</v>
      </c>
      <c r="K551" s="455">
        <f t="shared" ca="1" si="53"/>
        <v>26051.103323217732</v>
      </c>
      <c r="L551" s="455">
        <f t="shared" ca="1" si="54"/>
        <v>6278315.9008954735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6278315.9008954735</v>
      </c>
      <c r="J552" s="455">
        <f t="array" ref="J552">IFERROR(INDEX('Retirement Calculator'!K:K,MATCH('Lorri 401b'!N552,'Retirement Calculator'!A:A,0),0),0)</f>
        <v>16520.094745597391</v>
      </c>
      <c r="K552" s="455">
        <f t="shared" ca="1" si="53"/>
        <v>26090.815858957816</v>
      </c>
      <c r="L552" s="455">
        <f t="shared" ca="1" si="54"/>
        <v>6287886.6220088331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6287886.6220088331</v>
      </c>
      <c r="J553" s="455">
        <f t="array" ref="J553">IFERROR(INDEX('Retirement Calculator'!K:K,MATCH('Lorri 401b'!N553,'Retirement Calculator'!A:A,0),0),0)</f>
        <v>16520.094745597391</v>
      </c>
      <c r="K553" s="455">
        <f t="shared" ca="1" si="53"/>
        <v>26130.693863596814</v>
      </c>
      <c r="L553" s="455">
        <f t="shared" ca="1" si="54"/>
        <v>6297497.2211268321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6297497.2211268321</v>
      </c>
      <c r="J554" s="455">
        <f t="array" ref="J554">IFERROR(INDEX('Retirement Calculator'!K:K,MATCH('Lorri 401b'!N554,'Retirement Calculator'!A:A,0),0),0)</f>
        <v>16520.094745597391</v>
      </c>
      <c r="K554" s="455">
        <f t="shared" ca="1" si="53"/>
        <v>26170.738026588475</v>
      </c>
      <c r="L554" s="455">
        <f t="shared" ca="1" si="54"/>
        <v>6307147.8644078225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6307147.8644078225</v>
      </c>
      <c r="J555" s="455">
        <f t="array" ref="J555">IFERROR(INDEX('Retirement Calculator'!K:K,MATCH('Lorri 401b'!N555,'Retirement Calculator'!A:A,0),0),0)</f>
        <v>16520.094745597391</v>
      </c>
      <c r="K555" s="455">
        <f t="shared" ca="1" si="53"/>
        <v>26210.949040259271</v>
      </c>
      <c r="L555" s="455">
        <f t="shared" ca="1" si="54"/>
        <v>6316838.7187024839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6316838.7187024839</v>
      </c>
      <c r="J556" s="455">
        <f t="array" ref="J556">IFERROR(INDEX('Retirement Calculator'!K:K,MATCH('Lorri 401b'!N556,'Retirement Calculator'!A:A,0),0),0)</f>
        <v>16520.094745597391</v>
      </c>
      <c r="K556" s="455">
        <f t="shared" ca="1" si="53"/>
        <v>26251.327599820357</v>
      </c>
      <c r="L556" s="455">
        <f t="shared" ca="1" si="54"/>
        <v>6326569.9515567068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6326569.9515567068</v>
      </c>
      <c r="J557" s="455">
        <f t="array" ref="J557">IFERROR(INDEX('Retirement Calculator'!K:K,MATCH('Lorri 401b'!N557,'Retirement Calculator'!A:A,0),0),0)</f>
        <v>16520.094745597391</v>
      </c>
      <c r="K557" s="455">
        <f t="shared" ca="1" si="53"/>
        <v>26291.874403379621</v>
      </c>
      <c r="L557" s="455">
        <f t="shared" ca="1" si="54"/>
        <v>6336341.7312144889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6336341.7312144889</v>
      </c>
      <c r="J558" s="455">
        <f t="array" ref="J558">IFERROR(INDEX('Retirement Calculator'!K:K,MATCH('Lorri 401b'!N558,'Retirement Calculator'!A:A,0),0),0)</f>
        <v>16520.094745597391</v>
      </c>
      <c r="K558" s="455">
        <f t="shared" ca="1" si="53"/>
        <v>26332.590151953711</v>
      </c>
      <c r="L558" s="455">
        <f t="shared" ca="1" si="54"/>
        <v>6346154.2266208446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6346154.2266208446</v>
      </c>
      <c r="J559" s="455">
        <f t="array" ref="J559">IFERROR(INDEX('Retirement Calculator'!K:K,MATCH('Lorri 401b'!N559,'Retirement Calculator'!A:A,0),0),0)</f>
        <v>16520.094745597391</v>
      </c>
      <c r="K559" s="455">
        <f t="shared" ca="1" si="53"/>
        <v>26373.475549480194</v>
      </c>
      <c r="L559" s="455">
        <f t="shared" ca="1" si="54"/>
        <v>6356007.6074247267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6356007.6074247267</v>
      </c>
      <c r="J560" s="455">
        <f t="array" ref="J560">IFERROR(INDEX('Retirement Calculator'!K:K,MATCH('Lorri 401b'!N560,'Retirement Calculator'!A:A,0),0),0)</f>
        <v>16520.094745597391</v>
      </c>
      <c r="K560" s="455">
        <f t="shared" ca="1" si="53"/>
        <v>26414.531302829702</v>
      </c>
      <c r="L560" s="455">
        <f t="shared" ca="1" si="54"/>
        <v>6365902.0439819582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6365902.0439819582</v>
      </c>
      <c r="J561" s="455">
        <f t="array" ref="J561">IFERROR(INDEX('Retirement Calculator'!K:K,MATCH('Lorri 401b'!N561,'Retirement Calculator'!A:A,0),0),0)</f>
        <v>16520.094745597391</v>
      </c>
      <c r="K561" s="455">
        <f t="shared" ca="1" si="53"/>
        <v>26455.758121818169</v>
      </c>
      <c r="L561" s="455">
        <f t="shared" ca="1" si="54"/>
        <v>6375837.7073581787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6375837.7073581787</v>
      </c>
      <c r="J562" s="455">
        <f t="array" ref="J562">IFERROR(INDEX('Retirement Calculator'!K:K,MATCH('Lorri 401b'!N562,'Retirement Calculator'!A:A,0),0),0)</f>
        <v>16520.094745597391</v>
      </c>
      <c r="K562" s="455">
        <f t="shared" ca="1" si="53"/>
        <v>26497.156719219085</v>
      </c>
      <c r="L562" s="455">
        <f t="shared" ca="1" si="54"/>
        <v>6385814.7693317998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6385814.7693317998</v>
      </c>
      <c r="J563" s="455">
        <f t="array" ref="J563">IFERROR(INDEX('Retirement Calculator'!K:K,MATCH('Lorri 401b'!N563,'Retirement Calculator'!A:A,0),0),0)</f>
        <v>16520.094745597391</v>
      </c>
      <c r="K563" s="455">
        <f t="shared" ca="1" si="53"/>
        <v>26538.727810775843</v>
      </c>
      <c r="L563" s="455">
        <f t="shared" ca="1" si="54"/>
        <v>6395833.4023969779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6395833.4023969779</v>
      </c>
      <c r="J564" s="455">
        <f t="array" ref="J564">IFERROR(INDEX('Retirement Calculator'!K:K,MATCH('Lorri 401b'!N564,'Retirement Calculator'!A:A,0),0),0)</f>
        <v>16520.094745597391</v>
      </c>
      <c r="K564" s="455">
        <f t="shared" ca="1" si="53"/>
        <v>26580.472115214085</v>
      </c>
      <c r="L564" s="455">
        <f t="shared" ca="1" si="54"/>
        <v>6405893.7797665941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6405893.7797665941</v>
      </c>
      <c r="J565" s="455">
        <f t="array" ref="J565">IFERROR(INDEX('Retirement Calculator'!K:K,MATCH('Lorri 401b'!N565,'Retirement Calculator'!A:A,0),0),0)</f>
        <v>16520.094745597391</v>
      </c>
      <c r="K565" s="455">
        <f t="shared" ca="1" si="53"/>
        <v>26622.390354254152</v>
      </c>
      <c r="L565" s="455">
        <f t="shared" ca="1" si="54"/>
        <v>6415996.0753752505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6415996.0753752505</v>
      </c>
      <c r="J566" s="455">
        <f t="array" ref="J566">IFERROR(INDEX('Retirement Calculator'!K:K,MATCH('Lorri 401b'!N566,'Retirement Calculator'!A:A,0),0),0)</f>
        <v>16520.094745597391</v>
      </c>
      <c r="K566" s="455">
        <f t="shared" ca="1" si="53"/>
        <v>26664.483252623551</v>
      </c>
      <c r="L566" s="455">
        <f t="shared" ca="1" si="54"/>
        <v>6426140.4638822759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6426140.4638822759</v>
      </c>
      <c r="J567" s="455">
        <f t="array" ref="J567">IFERROR(INDEX('Retirement Calculator'!K:K,MATCH('Lorri 401b'!N567,'Retirement Calculator'!A:A,0),0),0)</f>
        <v>16520.094745597391</v>
      </c>
      <c r="K567" s="455">
        <f t="shared" ca="1" si="53"/>
        <v>26706.751538069493</v>
      </c>
      <c r="L567" s="455">
        <f t="shared" ca="1" si="54"/>
        <v>6436327.120674748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6436327.120674748</v>
      </c>
      <c r="J568" s="455">
        <f t="array" ref="J568">IFERROR(INDEX('Retirement Calculator'!K:K,MATCH('Lorri 401b'!N568,'Retirement Calculator'!A:A,0),0),0)</f>
        <v>16520.094745597391</v>
      </c>
      <c r="K568" s="455">
        <f t="shared" ca="1" si="53"/>
        <v>26749.195941371458</v>
      </c>
      <c r="L568" s="455">
        <f t="shared" ca="1" si="54"/>
        <v>6446556.221870522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6446556.221870522</v>
      </c>
      <c r="J569" s="455">
        <f t="array" ref="J569">IFERROR(INDEX('Retirement Calculator'!K:K,MATCH('Lorri 401b'!N569,'Retirement Calculator'!A:A,0),0),0)</f>
        <v>16520.094745597391</v>
      </c>
      <c r="K569" s="455">
        <f t="shared" ca="1" si="53"/>
        <v>26791.817196353852</v>
      </c>
      <c r="L569" s="455">
        <f t="shared" ca="1" si="54"/>
        <v>6456827.9443212785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6456827.9443212785</v>
      </c>
      <c r="J570" s="455">
        <f t="array" ref="J570">IFERROR(INDEX('Retirement Calculator'!K:K,MATCH('Lorri 401b'!N570,'Retirement Calculator'!A:A,0),0),0)</f>
        <v>16520.094745597391</v>
      </c>
      <c r="K570" s="455">
        <f t="shared" ca="1" si="53"/>
        <v>26834.616039898669</v>
      </c>
      <c r="L570" s="455">
        <f t="shared" ca="1" si="54"/>
        <v>6467142.4656155789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6467142.4656155789</v>
      </c>
      <c r="J571" s="455">
        <f t="array" ref="J571">IFERROR(INDEX('Retirement Calculator'!K:K,MATCH('Lorri 401b'!N571,'Retirement Calculator'!A:A,0),0),0)</f>
        <v>16520.094745597391</v>
      </c>
      <c r="K571" s="455">
        <f t="shared" ca="1" si="53"/>
        <v>26877.593211958254</v>
      </c>
      <c r="L571" s="455">
        <f t="shared" ca="1" si="54"/>
        <v>6477499.9640819393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6477499.9640819393</v>
      </c>
      <c r="J572" s="455">
        <f t="array" ref="J572">IFERROR(INDEX('Retirement Calculator'!K:K,MATCH('Lorri 401b'!N572,'Retirement Calculator'!A:A,0),0),0)</f>
        <v>16520.094745597391</v>
      </c>
      <c r="K572" s="455">
        <f t="shared" ca="1" si="53"/>
        <v>26920.74945556809</v>
      </c>
      <c r="L572" s="455">
        <f t="shared" ca="1" si="54"/>
        <v>6487900.6187919099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6487900.6187919099</v>
      </c>
      <c r="J573" s="455">
        <f t="array" ref="J573">IFERROR(INDEX('Retirement Calculator'!K:K,MATCH('Lorri 401b'!N573,'Retirement Calculator'!A:A,0),0),0)</f>
        <v>16520.094745597391</v>
      </c>
      <c r="K573" s="455">
        <f t="shared" ca="1" si="53"/>
        <v>26964.085516859632</v>
      </c>
      <c r="L573" s="455">
        <f t="shared" ca="1" si="54"/>
        <v>6498344.6095631719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6498344.6095631719</v>
      </c>
      <c r="J574" s="455">
        <f t="array" ref="J574">IFERROR(INDEX('Retirement Calculator'!K:K,MATCH('Lorri 401b'!N574,'Retirement Calculator'!A:A,0),0),0)</f>
        <v>16520.094745597391</v>
      </c>
      <c r="K574" s="455">
        <f t="shared" ca="1" si="53"/>
        <v>27007.602145073226</v>
      </c>
      <c r="L574" s="455">
        <f t="shared" ca="1" si="54"/>
        <v>6508832.1169626471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6508832.1169626471</v>
      </c>
      <c r="J575" s="455">
        <f t="array" ref="J575">IFERROR(INDEX('Retirement Calculator'!K:K,MATCH('Lorri 401b'!N575,'Retirement Calculator'!A:A,0),0),0)</f>
        <v>16520.094745597391</v>
      </c>
      <c r="K575" s="455">
        <f t="shared" ca="1" si="53"/>
        <v>27051.300092571037</v>
      </c>
      <c r="L575" s="455">
        <f t="shared" ca="1" si="54"/>
        <v>6519363.3223096207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6519363.3223096207</v>
      </c>
      <c r="J576" s="455">
        <f t="array" ref="J576">IFERROR(INDEX('Retirement Calculator'!K:K,MATCH('Lorri 401b'!N576,'Retirement Calculator'!A:A,0),0),0)</f>
        <v>16520.094745597391</v>
      </c>
      <c r="K576" s="455">
        <f t="shared" ca="1" si="53"/>
        <v>27095.180114850096</v>
      </c>
      <c r="L576" s="455">
        <f t="shared" ca="1" si="54"/>
        <v>6529938.4076788733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6529938.4076788733</v>
      </c>
      <c r="J577" s="455">
        <f t="array" ref="J577">IFERROR(INDEX('Retirement Calculator'!K:K,MATCH('Lorri 401b'!N577,'Retirement Calculator'!A:A,0),0),0)</f>
        <v>16520.094745597391</v>
      </c>
      <c r="K577" s="455">
        <f t="shared" ca="1" si="53"/>
        <v>27139.242970555315</v>
      </c>
      <c r="L577" s="455">
        <f t="shared" ca="1" si="54"/>
        <v>6540557.5559038306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6540557.5559038306</v>
      </c>
      <c r="J578" s="455">
        <f t="array" ref="J578">IFERROR(INDEX('Retirement Calculator'!K:K,MATCH('Lorri 401b'!N578,'Retirement Calculator'!A:A,0),0),0)</f>
        <v>16520.094745597391</v>
      </c>
      <c r="K578" s="455">
        <f t="shared" ca="1" si="53"/>
        <v>27183.489421492635</v>
      </c>
      <c r="L578" s="455">
        <f t="shared" ca="1" si="54"/>
        <v>6551220.9505797252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6551220.9505797252</v>
      </c>
      <c r="J579" s="455">
        <f t="array" ref="J579">IFERROR(INDEX('Retirement Calculator'!K:K,MATCH('Lorri 401b'!N579,'Retirement Calculator'!A:A,0),0),0)</f>
        <v>16520.094745597391</v>
      </c>
      <c r="K579" s="455">
        <f t="shared" ca="1" si="53"/>
        <v>27227.920232642198</v>
      </c>
      <c r="L579" s="455">
        <f t="shared" ca="1" si="54"/>
        <v>6561928.7760667698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6561928.7760667698</v>
      </c>
      <c r="J580" s="455">
        <f t="array" ref="J580">IFERROR(INDEX('Retirement Calculator'!K:K,MATCH('Lorri 401b'!N580,'Retirement Calculator'!A:A,0),0),0)</f>
        <v>16520.094745597391</v>
      </c>
      <c r="K580" s="455">
        <f t="shared" ca="1" si="53"/>
        <v>27272.536172171549</v>
      </c>
      <c r="L580" s="455">
        <f t="shared" ca="1" si="54"/>
        <v>6572681.2174933432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6572681.2174933432</v>
      </c>
      <c r="J581" s="455">
        <f t="array" ref="J581">IFERROR(INDEX('Retirement Calculator'!K:K,MATCH('Lorri 401b'!N581,'Retirement Calculator'!A:A,0),0),0)</f>
        <v>16520.094745597391</v>
      </c>
      <c r="K581" s="455">
        <f t="shared" ca="1" si="53"/>
        <v>27317.338011448937</v>
      </c>
      <c r="L581" s="455">
        <f t="shared" ca="1" si="54"/>
        <v>6583478.4607591946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6583478.4607591946</v>
      </c>
      <c r="J582" s="455">
        <f t="array" ref="J582">IFERROR(INDEX('Retirement Calculator'!K:K,MATCH('Lorri 401b'!N582,'Retirement Calculator'!A:A,0),0),0)</f>
        <v>16520.094745597391</v>
      </c>
      <c r="K582" s="455">
        <f t="shared" ca="1" si="53"/>
        <v>27362.326525056651</v>
      </c>
      <c r="L582" s="455">
        <f t="shared" ca="1" si="54"/>
        <v>6594320.6925386535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6594320.6925386535</v>
      </c>
      <c r="J583" s="455">
        <f t="array" ref="J583">IFERROR(INDEX('Retirement Calculator'!K:K,MATCH('Lorri 401b'!N583,'Retirement Calculator'!A:A,0),0),0)</f>
        <v>16520.094745597391</v>
      </c>
      <c r="K583" s="455">
        <f t="shared" ca="1" si="53"/>
        <v>27407.5024908044</v>
      </c>
      <c r="L583" s="455">
        <f t="shared" ca="1" si="54"/>
        <v>6605208.1002838602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6605208.1002838602</v>
      </c>
      <c r="J584" s="455">
        <f t="array" ref="J584">IFERROR(INDEX('Retirement Calculator'!K:K,MATCH('Lorri 401b'!N584,'Retirement Calculator'!A:A,0),0),0)</f>
        <v>16520.094745597391</v>
      </c>
      <c r="K584" s="455">
        <f t="shared" ca="1" si="53"/>
        <v>27452.866689742757</v>
      </c>
      <c r="L584" s="455">
        <f t="shared" ca="1" si="54"/>
        <v>6616140.872228005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6616140.872228005</v>
      </c>
      <c r="J585" s="455">
        <f t="array" ref="J585">IFERROR(INDEX('Retirement Calculator'!K:K,MATCH('Lorri 401b'!N585,'Retirement Calculator'!A:A,0),0),0)</f>
        <v>16520.094745597391</v>
      </c>
      <c r="K585" s="455">
        <f t="shared" ca="1" si="53"/>
        <v>27498.419906176696</v>
      </c>
      <c r="L585" s="455">
        <f t="shared" ca="1" si="54"/>
        <v>6627119.1973885838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6627119.1973885838</v>
      </c>
      <c r="J586" s="455">
        <f t="array" ref="J586">IFERROR(INDEX('Retirement Calculator'!K:K,MATCH('Lorri 401b'!N586,'Retirement Calculator'!A:A,0),0),0)</f>
        <v>16520.094745597391</v>
      </c>
      <c r="K586" s="455">
        <f t="shared" ca="1" si="53"/>
        <v>27544.162927679106</v>
      </c>
      <c r="L586" s="455">
        <f t="shared" ca="1" si="54"/>
        <v>6638143.2655706648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6638143.2655706648</v>
      </c>
      <c r="J587" s="455">
        <f t="array" ref="J587">IFERROR(INDEX('Retirement Calculator'!K:K,MATCH('Lorri 401b'!N587,'Retirement Calculator'!A:A,0),0),0)</f>
        <v>16520.094745597391</v>
      </c>
      <c r="K587" s="455">
        <f t="shared" ca="1" si="53"/>
        <v>27590.096545104447</v>
      </c>
      <c r="L587" s="455">
        <f t="shared" ca="1" si="54"/>
        <v>6649213.2673701718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6649213.2673701718</v>
      </c>
      <c r="J588" s="455">
        <f t="array" ref="J588">IFERROR(INDEX('Retirement Calculator'!K:K,MATCH('Lorri 401b'!N588,'Retirement Calculator'!A:A,0),0),0)</f>
        <v>16520.094745597391</v>
      </c>
      <c r="K588" s="455">
        <f t="shared" ca="1" si="53"/>
        <v>27636.22155260239</v>
      </c>
      <c r="L588" s="455">
        <f t="shared" ca="1" si="54"/>
        <v>6660329.3941771761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6660329.3941771761</v>
      </c>
      <c r="J589" s="455">
        <f t="array" ref="J589">IFERROR(INDEX('Retirement Calculator'!K:K,MATCH('Lorri 401b'!N589,'Retirement Calculator'!A:A,0),0),0)</f>
        <v>16520.094745597391</v>
      </c>
      <c r="K589" s="455">
        <f t="shared" ca="1" si="53"/>
        <v>27682.538747631581</v>
      </c>
      <c r="L589" s="455">
        <f t="shared" ca="1" si="54"/>
        <v>6671491.8381792102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6671491.8381792102</v>
      </c>
      <c r="J590" s="455">
        <f t="array" ref="J590">IFERROR(INDEX('Retirement Calculator'!K:K,MATCH('Lorri 401b'!N590,'Retirement Calculator'!A:A,0),0),0)</f>
        <v>16520.094745597391</v>
      </c>
      <c r="K590" s="455">
        <f t="shared" ca="1" si="53"/>
        <v>27729.048930973389</v>
      </c>
      <c r="L590" s="455">
        <f t="shared" ca="1" si="54"/>
        <v>6682700.7923645861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6682700.7923645861</v>
      </c>
      <c r="J591" s="455">
        <f t="array" ref="J591">IFERROR(INDEX('Retirement Calculator'!K:K,MATCH('Lorri 401b'!N591,'Retirement Calculator'!A:A,0),0),0)</f>
        <v>16520.094745597391</v>
      </c>
      <c r="K591" s="455">
        <f t="shared" ca="1" si="53"/>
        <v>27775.752906745784</v>
      </c>
      <c r="L591" s="455">
        <f t="shared" ca="1" si="54"/>
        <v>6693956.4505257346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6693956.4505257346</v>
      </c>
      <c r="J592" s="455">
        <f t="array" ref="J592">IFERROR(INDEX('Retirement Calculator'!K:K,MATCH('Lorri 401b'!N592,'Retirement Calculator'!A:A,0),0),0)</f>
        <v>16520.094745597391</v>
      </c>
      <c r="K592" s="455">
        <f t="shared" ca="1" si="53"/>
        <v>27822.651482417241</v>
      </c>
      <c r="L592" s="455">
        <f t="shared" ca="1" si="54"/>
        <v>6705259.007262554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6705259.007262554</v>
      </c>
      <c r="J593" s="455">
        <f t="array" ref="J593">IFERROR(INDEX('Retirement Calculator'!K:K,MATCH('Lorri 401b'!N593,'Retirement Calculator'!A:A,0),0),0)</f>
        <v>16520.094745597391</v>
      </c>
      <c r="K593" s="455">
        <f t="shared" ca="1" si="53"/>
        <v>27869.745468820645</v>
      </c>
      <c r="L593" s="455">
        <f t="shared" ca="1" si="54"/>
        <v>6716608.6579857767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6716608.6579857767</v>
      </c>
      <c r="J594" s="455">
        <f t="array" ref="J594">IFERROR(INDEX('Retirement Calculator'!K:K,MATCH('Lorri 401b'!N594,'Retirement Calculator'!A:A,0),0),0)</f>
        <v>16520.094745597391</v>
      </c>
      <c r="K594" s="455">
        <f t="shared" ca="1" si="53"/>
        <v>27917.03568016741</v>
      </c>
      <c r="L594" s="455">
        <f t="shared" ca="1" si="54"/>
        <v>6728005.5989203462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6728005.5989203462</v>
      </c>
      <c r="J595" s="455">
        <f t="array" ref="J595">IFERROR(INDEX('Retirement Calculator'!K:K,MATCH('Lorri 401b'!N595,'Retirement Calculator'!A:A,0),0),0)</f>
        <v>16520.094745597391</v>
      </c>
      <c r="K595" s="455">
        <f t="shared" ca="1" si="53"/>
        <v>27964.52293406145</v>
      </c>
      <c r="L595" s="455">
        <f t="shared" ca="1" si="54"/>
        <v>6739450.0271088099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6739450.0271088099</v>
      </c>
      <c r="J596" s="455">
        <f t="array" ref="J596">IFERROR(INDEX('Retirement Calculator'!K:K,MATCH('Lorri 401b'!N596,'Retirement Calculator'!A:A,0),0),0)</f>
        <v>16520.094745597391</v>
      </c>
      <c r="K596" s="455">
        <f t="shared" ca="1" si="53"/>
        <v>28012.208051513382</v>
      </c>
      <c r="L596" s="455">
        <f t="shared" ca="1" si="54"/>
        <v>6750942.1404147251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6750942.1404147251</v>
      </c>
      <c r="J597" s="455">
        <f t="array" ref="J597">IFERROR(INDEX('Retirement Calculator'!K:K,MATCH('Lorri 401b'!N597,'Retirement Calculator'!A:A,0),0),0)</f>
        <v>16520.094745597391</v>
      </c>
      <c r="K597" s="455">
        <f t="shared" ca="1" si="53"/>
        <v>28060.091856954696</v>
      </c>
      <c r="L597" s="455">
        <f t="shared" ca="1" si="54"/>
        <v>6762482.1375260819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6762482.1375260819</v>
      </c>
      <c r="J598" s="455">
        <f t="array" ref="J598">IFERROR(INDEX('Retirement Calculator'!K:K,MATCH('Lorri 401b'!N598,'Retirement Calculator'!A:A,0),0),0)</f>
        <v>16520.094745597391</v>
      </c>
      <c r="K598" s="455">
        <f t="shared" ca="1" si="53"/>
        <v>28108.175178252019</v>
      </c>
      <c r="L598" s="455">
        <f t="shared" ca="1" si="54"/>
        <v>6774070.2179587362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6774070.2179587362</v>
      </c>
      <c r="J599" s="455">
        <f t="array" ref="J599">IFERROR(INDEX('Retirement Calculator'!K:K,MATCH('Lorri 401b'!N599,'Retirement Calculator'!A:A,0),0),0)</f>
        <v>16520.094745597391</v>
      </c>
      <c r="K599" s="455">
        <f t="shared" ca="1" si="53"/>
        <v>28156.458846721413</v>
      </c>
      <c r="L599" s="455">
        <f t="shared" ca="1" si="54"/>
        <v>6785706.5820598602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6785706.5820598602</v>
      </c>
      <c r="J600" s="455">
        <f t="array" ref="J600">IFERROR(INDEX('Retirement Calculator'!K:K,MATCH('Lorri 401b'!N600,'Retirement Calculator'!A:A,0),0),0)</f>
        <v>16520.094745597391</v>
      </c>
      <c r="K600" s="455">
        <f t="shared" ca="1" si="53"/>
        <v>28204.94369714276</v>
      </c>
      <c r="L600" s="455">
        <f t="shared" ca="1" si="54"/>
        <v>6797391.4310114048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6797391.4310114048</v>
      </c>
      <c r="J601" s="455">
        <f t="array" ref="J601">IFERROR(INDEX('Retirement Calculator'!K:K,MATCH('Lorri 401b'!N601,'Retirement Calculator'!A:A,0),0),0)</f>
        <v>16520.094745597391</v>
      </c>
      <c r="K601" s="455">
        <f t="shared" ca="1" si="53"/>
        <v>28253.630567774198</v>
      </c>
      <c r="L601" s="455">
        <f t="shared" ca="1" si="54"/>
        <v>6809124.9668335812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6809124.9668335812</v>
      </c>
      <c r="J602" s="455">
        <f t="array" ref="J602">IFERROR(INDEX('Retirement Calculator'!K:K,MATCH('Lorri 401b'!N602,'Retirement Calculator'!A:A,0),0),0)</f>
        <v>16520.094745597391</v>
      </c>
      <c r="K602" s="455">
        <f t="shared" ca="1" si="53"/>
        <v>28302.520300366596</v>
      </c>
      <c r="L602" s="455">
        <f t="shared" ca="1" si="54"/>
        <v>6820907.3923883503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6820907.3923883503</v>
      </c>
      <c r="J603" s="455">
        <f t="array" ref="J603">IFERROR(INDEX('Retirement Calculator'!K:K,MATCH('Lorri 401b'!N603,'Retirement Calculator'!A:A,0),0),0)</f>
        <v>16520.094745597391</v>
      </c>
      <c r="K603" s="455">
        <f t="shared" ca="1" si="53"/>
        <v>28351.613740178134</v>
      </c>
      <c r="L603" s="455">
        <f t="shared" ca="1" si="54"/>
        <v>6832738.9113829304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6832738.9113829304</v>
      </c>
      <c r="J604" s="455">
        <f t="array" ref="J604">IFERROR(INDEX('Retirement Calculator'!K:K,MATCH('Lorri 401b'!N604,'Retirement Calculator'!A:A,0),0),0)</f>
        <v>16520.094745597391</v>
      </c>
      <c r="K604" s="455">
        <f t="shared" ca="1" si="53"/>
        <v>28400.911735988888</v>
      </c>
      <c r="L604" s="455">
        <f t="shared" ca="1" si="54"/>
        <v>6844619.7283733217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6844619.7283733217</v>
      </c>
      <c r="J605" s="455">
        <f t="array" ref="J605">IFERROR(INDEX('Retirement Calculator'!K:K,MATCH('Lorri 401b'!N605,'Retirement Calculator'!A:A,0),0),0)</f>
        <v>16520.094745597391</v>
      </c>
      <c r="K605" s="455">
        <f t="shared" ca="1" si="53"/>
        <v>28450.415140115514</v>
      </c>
      <c r="L605" s="455">
        <f t="shared" ca="1" si="54"/>
        <v>6856550.0487678396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6856550.0487678396</v>
      </c>
      <c r="J606" s="455">
        <f t="array" ref="J606">IFERROR(INDEX('Retirement Calculator'!K:K,MATCH('Lorri 401b'!N606,'Retirement Calculator'!A:A,0),0),0)</f>
        <v>16520.094745597391</v>
      </c>
      <c r="K606" s="455">
        <f t="shared" ca="1" si="53"/>
        <v>28500.124808426008</v>
      </c>
      <c r="L606" s="455">
        <f t="shared" ca="1" si="54"/>
        <v>6868530.0788306678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6868530.0788306678</v>
      </c>
      <c r="J607" s="455">
        <f t="array" ref="J607">IFERROR(INDEX('Retirement Calculator'!K:K,MATCH('Lorri 401b'!N607,'Retirement Calculator'!A:A,0),0),0)</f>
        <v>16520.094745597391</v>
      </c>
      <c r="K607" s="455">
        <f t="shared" ca="1" si="53"/>
        <v>28550.041600354456</v>
      </c>
      <c r="L607" s="455">
        <f t="shared" ca="1" si="54"/>
        <v>6880560.025685424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6880560.025685424</v>
      </c>
      <c r="J608" s="455">
        <f t="array" ref="J608">IFERROR(INDEX('Retirement Calculator'!K:K,MATCH('Lorri 401b'!N608,'Retirement Calculator'!A:A,0),0),0)</f>
        <v>16520.094745597391</v>
      </c>
      <c r="K608" s="455">
        <f t="shared" ca="1" si="53"/>
        <v>28600.166378915947</v>
      </c>
      <c r="L608" s="455">
        <f t="shared" ca="1" si="54"/>
        <v>6892640.0973187424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6892640.0973187424</v>
      </c>
      <c r="J609" s="455">
        <f t="array" ref="J609">IFERROR(INDEX('Retirement Calculator'!K:K,MATCH('Lorri 401b'!N609,'Retirement Calculator'!A:A,0),0),0)</f>
        <v>16520.094745597391</v>
      </c>
      <c r="K609" s="455">
        <f t="shared" ca="1" si="53"/>
        <v>28650.500010721433</v>
      </c>
      <c r="L609" s="455">
        <f t="shared" ca="1" si="54"/>
        <v>6904770.502583866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6904770.502583866</v>
      </c>
      <c r="J610" s="455">
        <f t="array" ref="J610">IFERROR(INDEX('Retirement Calculator'!K:K,MATCH('Lorri 401b'!N610,'Retirement Calculator'!A:A,0),0),0)</f>
        <v>16520.094745597391</v>
      </c>
      <c r="K610" s="455">
        <f t="shared" ca="1" si="53"/>
        <v>28701.043365992784</v>
      </c>
      <c r="L610" s="455">
        <f t="shared" ca="1" si="54"/>
        <v>6916951.4512042608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6916951.4512042608</v>
      </c>
      <c r="J611" s="455">
        <f t="array" ref="J611">IFERROR(INDEX('Retirement Calculator'!K:K,MATCH('Lorri 401b'!N611,'Retirement Calculator'!A:A,0),0),0)</f>
        <v>16520.094745597391</v>
      </c>
      <c r="K611" s="455">
        <f t="shared" ca="1" si="53"/>
        <v>28751.797318577763</v>
      </c>
      <c r="L611" s="455">
        <f t="shared" ca="1" si="54"/>
        <v>6929183.1537772408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6929183.1537772408</v>
      </c>
      <c r="J612" s="455">
        <f t="array" ref="J612">IFERROR(INDEX('Retirement Calculator'!K:K,MATCH('Lorri 401b'!N612,'Retirement Calculator'!A:A,0),0),0)</f>
        <v>16520.094745597391</v>
      </c>
      <c r="K612" s="455">
        <f t="shared" ca="1" si="53"/>
        <v>28802.762745965178</v>
      </c>
      <c r="L612" s="455">
        <f t="shared" ca="1" si="54"/>
        <v>6941465.8217776082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6941465.8217776082</v>
      </c>
      <c r="J613" s="455">
        <f t="array" ref="J613">IFERROR(INDEX('Retirement Calculator'!K:K,MATCH('Lorri 401b'!N613,'Retirement Calculator'!A:A,0),0),0)</f>
        <v>16520.094745597391</v>
      </c>
      <c r="K613" s="455">
        <f t="shared" ca="1" si="53"/>
        <v>28853.940529300038</v>
      </c>
      <c r="L613" s="455">
        <f t="shared" ca="1" si="54"/>
        <v>6953799.6675613103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6953799.6675613103</v>
      </c>
      <c r="J614" s="455">
        <f t="array" ref="J614">IFERROR(INDEX('Retirement Calculator'!K:K,MATCH('Lorri 401b'!N614,'Retirement Calculator'!A:A,0),0),0)</f>
        <v>16520.094745597391</v>
      </c>
      <c r="K614" s="455">
        <f t="shared" ca="1" si="53"/>
        <v>28905.331553398806</v>
      </c>
      <c r="L614" s="455">
        <f t="shared" ca="1" si="54"/>
        <v>6966184.9043691112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6966184.9043691112</v>
      </c>
      <c r="J615" s="455">
        <f t="array" ref="J615">IFERROR(INDEX('Retirement Calculator'!K:K,MATCH('Lorri 401b'!N615,'Retirement Calculator'!A:A,0),0),0)</f>
        <v>16520.094745597391</v>
      </c>
      <c r="K615" s="455">
        <f t="shared" ca="1" si="53"/>
        <v>28956.936706764634</v>
      </c>
      <c r="L615" s="455">
        <f t="shared" ca="1" si="54"/>
        <v>6978621.746330278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6978621.746330278</v>
      </c>
      <c r="J616" s="455">
        <f t="array" ref="J616">IFERROR(INDEX('Retirement Calculator'!K:K,MATCH('Lorri 401b'!N616,'Retirement Calculator'!A:A,0),0),0)</f>
        <v>16520.094745597391</v>
      </c>
      <c r="K616" s="455">
        <f t="shared" ca="1" si="53"/>
        <v>29008.756881602832</v>
      </c>
      <c r="L616" s="455">
        <f t="shared" ca="1" si="54"/>
        <v>6991110.4084662832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6991110.4084662832</v>
      </c>
      <c r="J617" s="455">
        <f t="array" ref="J617">IFERROR(INDEX('Retirement Calculator'!K:K,MATCH('Lorri 401b'!N617,'Retirement Calculator'!A:A,0),0),0)</f>
        <v>16520.094745597391</v>
      </c>
      <c r="K617" s="455">
        <f t="shared" ca="1" si="53"/>
        <v>29060.792973836189</v>
      </c>
      <c r="L617" s="455">
        <f t="shared" ca="1" si="54"/>
        <v>7003651.1066945214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7003651.1066945214</v>
      </c>
      <c r="J618" s="455">
        <f t="array" ref="J618">IFERROR(INDEX('Retirement Calculator'!K:K,MATCH('Lorri 401b'!N618,'Retirement Calculator'!A:A,0),0),0)</f>
        <v>16520.094745597391</v>
      </c>
      <c r="K618" s="455">
        <f t="shared" ca="1" si="53"/>
        <v>29113.045883120518</v>
      </c>
      <c r="L618" s="455">
        <f t="shared" ca="1" si="54"/>
        <v>7016244.0578320445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7016244.0578320445</v>
      </c>
      <c r="J619" s="455">
        <f t="array" ref="J619">IFERROR(INDEX('Retirement Calculator'!K:K,MATCH('Lorri 401b'!N619,'Retirement Calculator'!A:A,0),0),0)</f>
        <v>16520.094745597391</v>
      </c>
      <c r="K619" s="455">
        <f t="shared" ca="1" si="53"/>
        <v>29165.516512860191</v>
      </c>
      <c r="L619" s="455">
        <f t="shared" ca="1" si="54"/>
        <v>7028889.4795993073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7028889.4795993073</v>
      </c>
      <c r="J620" s="455">
        <f t="array" ref="J620">IFERROR(INDEX('Retirement Calculator'!K:K,MATCH('Lorri 401b'!N620,'Retirement Calculator'!A:A,0),0),0)</f>
        <v>16520.094745597391</v>
      </c>
      <c r="K620" s="455">
        <f t="shared" ca="1" si="53"/>
        <v>29218.205770223791</v>
      </c>
      <c r="L620" s="455">
        <f t="shared" ca="1" si="54"/>
        <v>7041587.5906239329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7041587.5906239329</v>
      </c>
      <c r="J621" s="455">
        <f t="array" ref="J621">IFERROR(INDEX('Retirement Calculator'!K:K,MATCH('Lorri 401b'!N621,'Retirement Calculator'!A:A,0),0),0)</f>
        <v>16520.094745597391</v>
      </c>
      <c r="K621" s="455">
        <f t="shared" ca="1" si="53"/>
        <v>29271.114566159729</v>
      </c>
      <c r="L621" s="455">
        <f t="shared" ca="1" si="54"/>
        <v>7054338.6104444945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7054338.6104444945</v>
      </c>
      <c r="J622" s="455">
        <f t="array" ref="J622">IFERROR(INDEX('Retirement Calculator'!K:K,MATCH('Lorri 401b'!N622,'Retirement Calculator'!A:A,0),0),0)</f>
        <v>16520.094745597391</v>
      </c>
      <c r="K622" s="455">
        <f t="shared" ca="1" si="53"/>
        <v>29324.243815412072</v>
      </c>
      <c r="L622" s="455">
        <f t="shared" ca="1" si="54"/>
        <v>7067142.7595143085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7067142.7595143085</v>
      </c>
      <c r="J623" s="455">
        <f t="array" ref="J623">IFERROR(INDEX('Retirement Calculator'!K:K,MATCH('Lorri 401b'!N623,'Retirement Calculator'!A:A,0),0),0)</f>
        <v>16520.094745597391</v>
      </c>
      <c r="K623" s="455">
        <f t="shared" ca="1" si="53"/>
        <v>29377.594436536296</v>
      </c>
      <c r="L623" s="455">
        <f t="shared" ca="1" si="54"/>
        <v>7080000.2592052473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7080000.2592052473</v>
      </c>
      <c r="J624" s="455">
        <f t="array" ref="J624">IFERROR(INDEX('Retirement Calculator'!K:K,MATCH('Lorri 401b'!N624,'Retirement Calculator'!A:A,0),0),0)</f>
        <v>16520.094745597391</v>
      </c>
      <c r="K624" s="455">
        <f t="shared" ca="1" si="53"/>
        <v>29431.167351915206</v>
      </c>
      <c r="L624" s="455">
        <f t="shared" ca="1" si="54"/>
        <v>7092911.331811565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7092911.331811565</v>
      </c>
      <c r="J625" s="455">
        <f t="array" ref="J625">IFERROR(INDEX('Retirement Calculator'!K:K,MATCH('Lorri 401b'!N625,'Retirement Calculator'!A:A,0),0),0)</f>
        <v>16520.094745597391</v>
      </c>
      <c r="K625" s="455">
        <f t="shared" ca="1" si="53"/>
        <v>29484.963487774861</v>
      </c>
      <c r="L625" s="455">
        <f t="shared" ca="1" si="54"/>
        <v>7105876.2005537422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7105876.2005537422</v>
      </c>
      <c r="J626" s="455">
        <f t="array" ref="J626">IFERROR(INDEX('Retirement Calculator'!K:K,MATCH('Lorri 401b'!N626,'Retirement Calculator'!A:A,0),0),0)</f>
        <v>16520.094745597391</v>
      </c>
      <c r="K626" s="455">
        <f t="shared" ca="1" si="53"/>
        <v>29538.983774200606</v>
      </c>
      <c r="L626" s="455">
        <f t="shared" ca="1" si="54"/>
        <v>7118895.0895823454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7118895.0895823454</v>
      </c>
      <c r="J627" s="455">
        <f t="array" ref="J627">IFERROR(INDEX('Retirement Calculator'!K:K,MATCH('Lorri 401b'!N627,'Retirement Calculator'!A:A,0),0),0)</f>
        <v>16520.094745597391</v>
      </c>
      <c r="K627" s="455">
        <f t="shared" ca="1" si="53"/>
        <v>29593.22914515312</v>
      </c>
      <c r="L627" s="455">
        <f t="shared" ca="1" si="54"/>
        <v>7131968.2239819011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7131968.2239819011</v>
      </c>
      <c r="J628" s="455">
        <f t="array" ref="J628">IFERROR(INDEX('Retirement Calculator'!K:K,MATCH('Lorri 401b'!N628,'Retirement Calculator'!A:A,0),0),0)</f>
        <v>16520.094745597391</v>
      </c>
      <c r="K628" s="455">
        <f t="shared" ca="1" si="53"/>
        <v>29647.700538484598</v>
      </c>
      <c r="L628" s="455">
        <f t="shared" ca="1" si="54"/>
        <v>7145095.8297747876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7145095.8297747876</v>
      </c>
      <c r="J629" s="455">
        <f t="array" ref="J629">IFERROR(INDEX('Retirement Calculator'!K:K,MATCH('Lorri 401b'!N629,'Retirement Calculator'!A:A,0),0),0)</f>
        <v>16520.094745597391</v>
      </c>
      <c r="K629" s="455">
        <f t="shared" ca="1" si="53"/>
        <v>29702.398895954957</v>
      </c>
      <c r="L629" s="455">
        <f t="shared" ca="1" si="54"/>
        <v>7158278.1339251446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7158278.1339251446</v>
      </c>
      <c r="J630" s="455">
        <f t="array" ref="J630">IFERROR(INDEX('Retirement Calculator'!K:K,MATCH('Lorri 401b'!N630,'Retirement Calculator'!A:A,0),0),0)</f>
        <v>16520.094745597391</v>
      </c>
      <c r="K630" s="455">
        <f t="shared" ca="1" si="53"/>
        <v>29757.325163248111</v>
      </c>
      <c r="L630" s="455">
        <f t="shared" ca="1" si="54"/>
        <v>7171515.3643427948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7171515.3643427948</v>
      </c>
      <c r="J631" s="455">
        <f t="array" ref="J631">IFERROR(INDEX('Retirement Calculator'!K:K,MATCH('Lorri 401b'!N631,'Retirement Calculator'!A:A,0),0),0)</f>
        <v>16520.094745597391</v>
      </c>
      <c r="K631" s="455">
        <f t="shared" ca="1" si="53"/>
        <v>29812.480289988322</v>
      </c>
      <c r="L631" s="455">
        <f t="shared" ca="1" si="54"/>
        <v>7184807.7498871852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7184807.7498871852</v>
      </c>
      <c r="J632" s="455">
        <f t="array" ref="J632">IFERROR(INDEX('Retirement Calculator'!K:K,MATCH('Lorri 401b'!N632,'Retirement Calculator'!A:A,0),0),0)</f>
        <v>16520.094745597391</v>
      </c>
      <c r="K632" s="455">
        <f t="shared" ca="1" si="53"/>
        <v>29867.865229756611</v>
      </c>
      <c r="L632" s="455">
        <f t="shared" ca="1" si="54"/>
        <v>7198155.5203713439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7198155.5203713439</v>
      </c>
      <c r="J633" s="455">
        <f t="array" ref="J633">IFERROR(INDEX('Retirement Calculator'!K:K,MATCH('Lorri 401b'!N633,'Retirement Calculator'!A:A,0),0),0)</f>
        <v>16520.094745597391</v>
      </c>
      <c r="K633" s="455">
        <f t="shared" ca="1" si="53"/>
        <v>29923.480940107278</v>
      </c>
      <c r="L633" s="455">
        <f t="shared" ca="1" si="54"/>
        <v>7211558.9065658534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7211558.9065658534</v>
      </c>
      <c r="J634" s="455">
        <f t="array" ref="J634">IFERROR(INDEX('Retirement Calculator'!K:K,MATCH('Lorri 401b'!N634,'Retirement Calculator'!A:A,0),0),0)</f>
        <v>16520.094745597391</v>
      </c>
      <c r="K634" s="455">
        <f t="shared" ca="1" si="53"/>
        <v>29979.328382584397</v>
      </c>
      <c r="L634" s="455">
        <f t="shared" ca="1" si="54"/>
        <v>7225018.1402028399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7225018.1402028399</v>
      </c>
      <c r="J635" s="455">
        <f t="array" ref="J635">IFERROR(INDEX('Retirement Calculator'!K:K,MATCH('Lorri 401b'!N635,'Retirement Calculator'!A:A,0),0),0)</f>
        <v>16520.094745597391</v>
      </c>
      <c r="K635" s="455">
        <f t="shared" ca="1" si="53"/>
        <v>30035.408522738508</v>
      </c>
      <c r="L635" s="455">
        <f t="shared" ca="1" si="54"/>
        <v>7238533.4539799802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7238533.4539799802</v>
      </c>
      <c r="J636" s="455">
        <f t="array" ref="J636">IFERROR(INDEX('Retirement Calculator'!K:K,MATCH('Lorri 401b'!N636,'Retirement Calculator'!A:A,0),0),0)</f>
        <v>16520.094745597391</v>
      </c>
      <c r="K636" s="455">
        <f t="shared" ca="1" si="53"/>
        <v>30091.722330143257</v>
      </c>
      <c r="L636" s="455">
        <f t="shared" ca="1" si="54"/>
        <v>7252105.0815645261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7252105.0815645261</v>
      </c>
      <c r="J637" s="455">
        <f t="array" ref="J637">IFERROR(INDEX('Retirement Calculator'!K:K,MATCH('Lorri 401b'!N637,'Retirement Calculator'!A:A,0),0),0)</f>
        <v>16520.094745597391</v>
      </c>
      <c r="K637" s="455">
        <f t="shared" ca="1" si="53"/>
        <v>30148.270778412199</v>
      </c>
      <c r="L637" s="455">
        <f t="shared" ca="1" si="54"/>
        <v>7265733.2575973403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7265733.2575973403</v>
      </c>
      <c r="J638" s="455">
        <f t="array" ref="J638">IFERROR(INDEX('Retirement Calculator'!K:K,MATCH('Lorri 401b'!N638,'Retirement Calculator'!A:A,0),0),0)</f>
        <v>16520.094745597391</v>
      </c>
      <c r="K638" s="455">
        <f t="shared" ca="1" si="53"/>
        <v>30205.054845215596</v>
      </c>
      <c r="L638" s="455">
        <f t="shared" ca="1" si="54"/>
        <v>7279418.2176969582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7279418.2176969582</v>
      </c>
      <c r="J639" s="455">
        <f t="array" ref="J639">IFERROR(INDEX('Retirement Calculator'!K:K,MATCH('Lorri 401b'!N639,'Retirement Calculator'!A:A,0),0),0)</f>
        <v>16520.094745597391</v>
      </c>
      <c r="K639" s="455">
        <f t="shared" ca="1" si="53"/>
        <v>30262.075512297335</v>
      </c>
      <c r="L639" s="455">
        <f t="shared" ca="1" si="54"/>
        <v>7293160.1984636579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7293160.1984636579</v>
      </c>
      <c r="J640" s="455">
        <f t="array" ref="J640">IFERROR(INDEX('Retirement Calculator'!K:K,MATCH('Lorri 401b'!N640,'Retirement Calculator'!A:A,0),0),0)</f>
        <v>16520.094745597391</v>
      </c>
      <c r="K640" s="455">
        <f t="shared" ca="1" si="53"/>
        <v>30319.33376549192</v>
      </c>
      <c r="L640" s="455">
        <f t="shared" ca="1" si="54"/>
        <v>7306959.4374835519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7306959.4374835519</v>
      </c>
      <c r="J641" s="455">
        <f t="array" ref="J641">IFERROR(INDEX('Retirement Calculator'!K:K,MATCH('Lorri 401b'!N641,'Retirement Calculator'!A:A,0),0),0)</f>
        <v>16520.094745597391</v>
      </c>
      <c r="K641" s="455">
        <f t="shared" ca="1" si="53"/>
        <v>30376.83059474147</v>
      </c>
      <c r="L641" s="455">
        <f t="shared" ca="1" si="54"/>
        <v>7320816.1733326958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7320816.1733326958</v>
      </c>
      <c r="J642" s="455">
        <f t="array" ref="J642">IFERROR(INDEX('Retirement Calculator'!K:K,MATCH('Lorri 401b'!N642,'Retirement Calculator'!A:A,0),0),0)</f>
        <v>16520.094745597391</v>
      </c>
      <c r="K642" s="455">
        <f t="shared" ca="1" si="53"/>
        <v>30434.566994112909</v>
      </c>
      <c r="L642" s="455">
        <f t="shared" ca="1" si="54"/>
        <v>7334730.645581211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7334730.645581211</v>
      </c>
      <c r="J643" s="455">
        <f t="array" ref="J643">IFERROR(INDEX('Retirement Calculator'!K:K,MATCH('Lorri 401b'!N643,'Retirement Calculator'!A:A,0),0),0)</f>
        <v>16520.094745597391</v>
      </c>
      <c r="K643" s="455">
        <f t="shared" ca="1" si="53"/>
        <v>30492.543961815059</v>
      </c>
      <c r="L643" s="455">
        <f t="shared" ca="1" si="54"/>
        <v>7348703.0947974278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7348703.0947974278</v>
      </c>
      <c r="J644" s="455">
        <f t="array" ref="J644">IFERROR(INDEX('Retirement Calculator'!K:K,MATCH('Lorri 401b'!N644,'Retirement Calculator'!A:A,0),0),0)</f>
        <v>16520.094745597391</v>
      </c>
      <c r="K644" s="455">
        <f t="shared" ca="1" si="53"/>
        <v>30550.762500215958</v>
      </c>
      <c r="L644" s="455">
        <f t="shared" ca="1" si="54"/>
        <v>7362733.7625520462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7362733.7625520462</v>
      </c>
      <c r="J645" s="455">
        <f t="array" ref="J645">IFERROR(INDEX('Retirement Calculator'!K:K,MATCH('Lorri 401b'!N645,'Retirement Calculator'!A:A,0),0),0)</f>
        <v>16520.094745597391</v>
      </c>
      <c r="K645" s="455">
        <f t="shared" ca="1" si="53"/>
        <v>30609.223615860203</v>
      </c>
      <c r="L645" s="455">
        <f t="shared" ca="1" si="54"/>
        <v>7376822.891422309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7376822.891422309</v>
      </c>
      <c r="J646" s="455">
        <f t="array" ref="J646">IFERROR(INDEX('Retirement Calculator'!K:K,MATCH('Lorri 401b'!N646,'Retirement Calculator'!A:A,0),0),0)</f>
        <v>16520.094745597391</v>
      </c>
      <c r="K646" s="455">
        <f t="shared" ca="1" si="53"/>
        <v>30667.928319486291</v>
      </c>
      <c r="L646" s="455">
        <f t="shared" ca="1" si="54"/>
        <v>7390970.724996197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7390970.724996197</v>
      </c>
      <c r="J647" s="455">
        <f t="array" ref="J647">IFERROR(INDEX('Retirement Calculator'!K:K,MATCH('Lorri 401b'!N647,'Retirement Calculator'!A:A,0),0),0)</f>
        <v>16520.094745597391</v>
      </c>
      <c r="K647" s="455">
        <f t="shared" ca="1" si="53"/>
        <v>30726.877626044163</v>
      </c>
      <c r="L647" s="455">
        <f t="shared" ca="1" si="54"/>
        <v>7405177.507876643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7405177.507876643</v>
      </c>
      <c r="J648" s="455">
        <f t="array" ref="J648">IFERROR(INDEX('Retirement Calculator'!K:K,MATCH('Lorri 401b'!N648,'Retirement Calculator'!A:A,0),0),0)</f>
        <v>16520.094745597391</v>
      </c>
      <c r="K648" s="455">
        <f t="shared" ca="1" si="53"/>
        <v>30786.072554712693</v>
      </c>
      <c r="L648" s="455">
        <f t="shared" ca="1" si="54"/>
        <v>7419443.4856857583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7419443.4856857583</v>
      </c>
      <c r="J649" s="455">
        <f t="array" ref="J649">IFERROR(INDEX('Retirement Calculator'!K:K,MATCH('Lorri 401b'!N649,'Retirement Calculator'!A:A,0),0),0)</f>
        <v>16520.094745597391</v>
      </c>
      <c r="K649" s="455">
        <f t="shared" ca="1" si="53"/>
        <v>30845.514128917337</v>
      </c>
      <c r="L649" s="455">
        <f t="shared" ca="1" si="54"/>
        <v>7433768.9050690774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7433768.9050690774</v>
      </c>
      <c r="J650" s="455">
        <f t="array" ref="J650">IFERROR(INDEX('Retirement Calculator'!K:K,MATCH('Lorri 401b'!N650,'Retirement Calculator'!A:A,0),0),0)</f>
        <v>16520.094745597391</v>
      </c>
      <c r="K650" s="455">
        <f t="shared" ca="1" si="53"/>
        <v>30905.203376347832</v>
      </c>
      <c r="L650" s="455">
        <f t="shared" ca="1" si="54"/>
        <v>7448154.0136998277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7448154.0136998277</v>
      </c>
      <c r="J651" s="455">
        <f t="array" ref="J651">IFERROR(INDEX('Retirement Calculator'!K:K,MATCH('Lorri 401b'!N651,'Retirement Calculator'!A:A,0),0),0)</f>
        <v>16520.094745597391</v>
      </c>
      <c r="K651" s="455">
        <f t="shared" ca="1" si="53"/>
        <v>30965.141328975962</v>
      </c>
      <c r="L651" s="455">
        <f t="shared" ca="1" si="54"/>
        <v>7462599.0602832055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7462599.0602832055</v>
      </c>
      <c r="J652" s="455">
        <f t="array" ref="J652">IFERROR(INDEX('Retirement Calculator'!K:K,MATCH('Lorri 401b'!N652,'Retirement Calculator'!A:A,0),0),0)</f>
        <v>16520.094745597391</v>
      </c>
      <c r="K652" s="455">
        <f t="shared" ca="1" si="53"/>
        <v>31025.329023073366</v>
      </c>
      <c r="L652" s="455">
        <f t="shared" ca="1" si="54"/>
        <v>7477104.2945606811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7477104.2945606811</v>
      </c>
      <c r="J653" s="455">
        <f t="array" ref="J653">IFERROR(INDEX('Retirement Calculator'!K:K,MATCH('Lorri 401b'!N653,'Retirement Calculator'!A:A,0),0),0)</f>
        <v>16520.094745597391</v>
      </c>
      <c r="K653" s="455">
        <f t="shared" ca="1" si="53"/>
        <v>31085.767499229511</v>
      </c>
      <c r="L653" s="455">
        <f t="shared" ca="1" si="54"/>
        <v>7491669.9673143132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7491669.9673143132</v>
      </c>
      <c r="J654" s="455">
        <f t="array" ref="J654">IFERROR(INDEX('Retirement Calculator'!K:K,MATCH('Lorri 401b'!N654,'Retirement Calculator'!A:A,0),0),0)</f>
        <v>16520.094745597391</v>
      </c>
      <c r="K654" s="455">
        <f t="shared" ca="1" si="53"/>
        <v>31146.457802369649</v>
      </c>
      <c r="L654" s="455">
        <f t="shared" ca="1" si="54"/>
        <v>7506296.3303710846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7506296.3303710846</v>
      </c>
      <c r="J655" s="455">
        <f t="array" ref="J655">IFERROR(INDEX('Retirement Calculator'!K:K,MATCH('Lorri 401b'!N655,'Retirement Calculator'!A:A,0),0),0)</f>
        <v>16520.094745597391</v>
      </c>
      <c r="K655" s="455">
        <f t="shared" ca="1" si="53"/>
        <v>31207.400981772862</v>
      </c>
      <c r="L655" s="455">
        <f t="shared" ca="1" si="54"/>
        <v>7520983.6366072595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7520983.6366072595</v>
      </c>
      <c r="J656" s="455">
        <f t="array" ref="J656">IFERROR(INDEX('Retirement Calculator'!K:K,MATCH('Lorri 401b'!N656,'Retirement Calculator'!A:A,0),0),0)</f>
        <v>16520.094745597391</v>
      </c>
      <c r="K656" s="455">
        <f t="shared" ca="1" si="53"/>
        <v>31268.598091090254</v>
      </c>
      <c r="L656" s="455">
        <f t="shared" ca="1" si="54"/>
        <v>7535732.1399527518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7535732.1399527518</v>
      </c>
      <c r="J657" s="455">
        <f t="array" ref="J657">IFERROR(INDEX('Retirement Calculator'!K:K,MATCH('Lorri 401b'!N657,'Retirement Calculator'!A:A,0),0),0)</f>
        <v>16520.094745597391</v>
      </c>
      <c r="K657" s="455">
        <f t="shared" ca="1" si="53"/>
        <v>31330.050188363137</v>
      </c>
      <c r="L657" s="455">
        <f t="shared" ca="1" si="54"/>
        <v>7550542.0953955175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7550542.0953955175</v>
      </c>
      <c r="J658" s="455">
        <f t="array" ref="J658">IFERROR(INDEX('Retirement Calculator'!K:K,MATCH('Lorri 401b'!N658,'Retirement Calculator'!A:A,0),0),0)</f>
        <v>16520.094745597391</v>
      </c>
      <c r="K658" s="455">
        <f t="shared" ca="1" si="53"/>
        <v>31391.75833604133</v>
      </c>
      <c r="L658" s="455">
        <f t="shared" ca="1" si="54"/>
        <v>7565413.7589859609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7565413.7589859609</v>
      </c>
      <c r="J659" s="455">
        <f t="array" ref="J659">IFERROR(INDEX('Retirement Calculator'!K:K,MATCH('Lorri 401b'!N659,'Retirement Calculator'!A:A,0),0),0)</f>
        <v>16520.094745597391</v>
      </c>
      <c r="K659" s="455">
        <f t="shared" ca="1" si="53"/>
        <v>31453.723601001508</v>
      </c>
      <c r="L659" s="455">
        <f t="shared" ca="1" si="54"/>
        <v>7580347.3878413644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7580347.3878413644</v>
      </c>
      <c r="J660" s="455">
        <f t="array" ref="J660">IFERROR(INDEX('Retirement Calculator'!K:K,MATCH('Lorri 401b'!N660,'Retirement Calculator'!A:A,0),0),0)</f>
        <v>16520.094745597391</v>
      </c>
      <c r="K660" s="455">
        <f t="shared" ca="1" si="53"/>
        <v>31515.947054565695</v>
      </c>
      <c r="L660" s="455">
        <f t="shared" ca="1" si="54"/>
        <v>7595343.2401503325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7595343.2401503325</v>
      </c>
      <c r="J661" s="455">
        <f t="array" ref="J661">IFERROR(INDEX('Retirement Calculator'!K:K,MATCH('Lorri 401b'!N661,'Retirement Calculator'!A:A,0),0),0)</f>
        <v>16520.094745597391</v>
      </c>
      <c r="K661" s="455">
        <f t="shared" ca="1" si="53"/>
        <v>31578.429772519728</v>
      </c>
      <c r="L661" s="455">
        <f t="shared" ca="1" si="54"/>
        <v>7610401.5751772542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7610401.5751772542</v>
      </c>
      <c r="J662" s="455">
        <f t="array" ref="J662">IFERROR(INDEX('Retirement Calculator'!K:K,MATCH('Lorri 401b'!N662,'Retirement Calculator'!A:A,0),0),0)</f>
        <v>16520.094745597391</v>
      </c>
      <c r="K662" s="455">
        <f t="shared" ca="1" si="53"/>
        <v>31641.172835131903</v>
      </c>
      <c r="L662" s="455">
        <f t="shared" ca="1" si="54"/>
        <v>7625522.6532667885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7625522.6532667885</v>
      </c>
      <c r="J663" s="455">
        <f t="array" ref="J663">IFERROR(INDEX('Retirement Calculator'!K:K,MATCH('Lorri 401b'!N663,'Retirement Calculator'!A:A,0),0),0)</f>
        <v>16520.094745597391</v>
      </c>
      <c r="K663" s="455">
        <f t="shared" ca="1" si="53"/>
        <v>31704.177327171627</v>
      </c>
      <c r="L663" s="455">
        <f t="shared" ca="1" si="54"/>
        <v>7640706.7358483626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7640706.7358483626</v>
      </c>
      <c r="J664" s="455">
        <f t="array" ref="J664">IFERROR(INDEX('Retirement Calculator'!K:K,MATCH('Lorri 401b'!N664,'Retirement Calculator'!A:A,0),0),0)</f>
        <v>16520.094745597391</v>
      </c>
      <c r="K664" s="455">
        <f t="shared" ca="1" si="53"/>
        <v>31767.444337928191</v>
      </c>
      <c r="L664" s="455">
        <f t="shared" ca="1" si="54"/>
        <v>7655954.0854406925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7655954.0854406925</v>
      </c>
      <c r="J665" s="455">
        <f t="array" ref="J665">IFERROR(INDEX('Retirement Calculator'!K:K,MATCH('Lorri 401b'!N665,'Retirement Calculator'!A:A,0),0),0)</f>
        <v>16520.094745597391</v>
      </c>
      <c r="K665" s="455">
        <f t="shared" ca="1" si="53"/>
        <v>31830.97496122956</v>
      </c>
      <c r="L665" s="455">
        <f t="shared" ca="1" si="54"/>
        <v>7671264.9656563243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7671264.9656563243</v>
      </c>
      <c r="J666" s="455">
        <f t="array" ref="J666">IFERROR(INDEX('Retirement Calculator'!K:K,MATCH('Lorri 401b'!N666,'Retirement Calculator'!A:A,0),0),0)</f>
        <v>16520.094745597391</v>
      </c>
      <c r="K666" s="455">
        <f t="shared" ca="1" si="53"/>
        <v>31894.77029546136</v>
      </c>
      <c r="L666" s="455">
        <f t="shared" ca="1" si="54"/>
        <v>7686639.6412061881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7686639.6412061881</v>
      </c>
      <c r="J667" s="455">
        <f t="array" ref="J667">IFERROR(INDEX('Retirement Calculator'!K:K,MATCH('Lorri 401b'!N667,'Retirement Calculator'!A:A,0),0),0)</f>
        <v>16520.094745597391</v>
      </c>
      <c r="K667" s="455">
        <f t="shared" ca="1" si="53"/>
        <v>31958.831443585794</v>
      </c>
      <c r="L667" s="455">
        <f t="shared" ca="1" si="54"/>
        <v>7702078.3779041758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7702078.3779041758</v>
      </c>
      <c r="J668" s="455">
        <f t="array" ref="J668">IFERROR(INDEX('Retirement Calculator'!K:K,MATCH('Lorri 401b'!N668,'Retirement Calculator'!A:A,0),0),0)</f>
        <v>16520.094745597391</v>
      </c>
      <c r="K668" s="455">
        <f t="shared" ca="1" si="53"/>
        <v>32023.159513160743</v>
      </c>
      <c r="L668" s="455">
        <f t="shared" ca="1" si="54"/>
        <v>7717581.4426717386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7717581.4426717386</v>
      </c>
      <c r="J669" s="455">
        <f t="array" ref="J669">IFERROR(INDEX('Retirement Calculator'!K:K,MATCH('Lorri 401b'!N669,'Retirement Calculator'!A:A,0),0),0)</f>
        <v>16520.094745597391</v>
      </c>
      <c r="K669" s="455">
        <f t="shared" ca="1" si="53"/>
        <v>32087.755616358918</v>
      </c>
      <c r="L669" s="455">
        <f t="shared" ca="1" si="54"/>
        <v>7733149.1035424992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7733149.1035424992</v>
      </c>
      <c r="J670" s="455">
        <f t="array" ref="J670">IFERROR(INDEX('Retirement Calculator'!K:K,MATCH('Lorri 401b'!N670,'Retirement Calculator'!A:A,0),0),0)</f>
        <v>16520.094745597391</v>
      </c>
      <c r="K670" s="455">
        <f t="shared" ca="1" si="53"/>
        <v>32152.620869987088</v>
      </c>
      <c r="L670" s="455">
        <f t="shared" ca="1" si="54"/>
        <v>7748781.6296668882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7748781.6296668882</v>
      </c>
      <c r="J671" s="455">
        <f t="array" ref="J671">IFERROR(INDEX('Retirement Calculator'!K:K,MATCH('Lorri 401b'!N671,'Retirement Calculator'!A:A,0),0),0)</f>
        <v>16520.094745597391</v>
      </c>
      <c r="K671" s="455">
        <f t="shared" ca="1" si="53"/>
        <v>32217.756395505377</v>
      </c>
      <c r="L671" s="455">
        <f t="shared" ca="1" si="54"/>
        <v>7764479.2913167961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7764479.2913167961</v>
      </c>
      <c r="J672" s="455">
        <f t="array" ref="J672">IFERROR(INDEX('Retirement Calculator'!K:K,MATCH('Lorri 401b'!N672,'Retirement Calculator'!A:A,0),0),0)</f>
        <v>16520.094745597391</v>
      </c>
      <c r="K672" s="455">
        <f t="shared" ca="1" si="53"/>
        <v>32283.16331904666</v>
      </c>
      <c r="L672" s="455">
        <f t="shared" ca="1" si="54"/>
        <v>7780242.3598902449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7780242.3598902449</v>
      </c>
      <c r="J673" s="455">
        <f t="array" ref="J673">IFERROR(INDEX('Retirement Calculator'!K:K,MATCH('Lorri 401b'!N673,'Retirement Calculator'!A:A,0),0),0)</f>
        <v>16520.094745597391</v>
      </c>
      <c r="K673" s="455">
        <f t="shared" ca="1" si="53"/>
        <v>32348.84277143603</v>
      </c>
      <c r="L673" s="455">
        <f t="shared" ca="1" si="54"/>
        <v>7796071.1079160832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7796071.1079160832</v>
      </c>
      <c r="J674" s="455">
        <f t="array" ref="J674">IFERROR(INDEX('Retirement Calculator'!K:K,MATCH('Lorri 401b'!N674,'Retirement Calculator'!A:A,0),0),0)</f>
        <v>16520.094745597391</v>
      </c>
      <c r="K674" s="455">
        <f t="shared" ca="1" si="53"/>
        <v>32414.795888210356</v>
      </c>
      <c r="L674" s="455">
        <f t="shared" ca="1" si="54"/>
        <v>7811965.809058696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7811965.809058696</v>
      </c>
      <c r="J675" s="455">
        <f t="array" ref="J675">IFERROR(INDEX('Retirement Calculator'!K:K,MATCH('Lorri 401b'!N675,'Retirement Calculator'!A:A,0),0),0)</f>
        <v>16520.094745597391</v>
      </c>
      <c r="K675" s="455">
        <f t="shared" ca="1" si="53"/>
        <v>32481.023809637903</v>
      </c>
      <c r="L675" s="455">
        <f t="shared" ca="1" si="54"/>
        <v>7827926.7381227361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7827926.7381227361</v>
      </c>
      <c r="J676" s="455">
        <f t="array" ref="J676">IFERROR(INDEX('Retirement Calculator'!K:K,MATCH('Lorri 401b'!N676,'Retirement Calculator'!A:A,0),0),0)</f>
        <v>16520.094745597391</v>
      </c>
      <c r="K676" s="455">
        <f t="shared" ca="1" si="53"/>
        <v>32547.527680738076</v>
      </c>
      <c r="L676" s="455">
        <f t="shared" ca="1" si="54"/>
        <v>7843954.1710578762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7843954.1710578762</v>
      </c>
      <c r="J677" s="455">
        <f t="array" ref="J677">IFERROR(INDEX('Retirement Calculator'!K:K,MATCH('Lorri 401b'!N677,'Retirement Calculator'!A:A,0),0),0)</f>
        <v>16520.094745597391</v>
      </c>
      <c r="K677" s="455">
        <f t="shared" ca="1" si="53"/>
        <v>32614.308651301159</v>
      </c>
      <c r="L677" s="455">
        <f t="shared" ca="1" si="54"/>
        <v>7860048.3849635795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7860048.3849635795</v>
      </c>
      <c r="J678" s="455">
        <f t="array" ref="J678">IFERROR(INDEX('Retirement Calculator'!K:K,MATCH('Lorri 401b'!N678,'Retirement Calculator'!A:A,0),0),0)</f>
        <v>16520.094745597391</v>
      </c>
      <c r="K678" s="455">
        <f t="shared" ca="1" si="53"/>
        <v>32681.367875908254</v>
      </c>
      <c r="L678" s="455">
        <f t="shared" ca="1" si="54"/>
        <v>7876209.6580938902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7876209.6580938902</v>
      </c>
      <c r="J679" s="455">
        <f t="array" ref="J679">IFERROR(INDEX('Retirement Calculator'!K:K,MATCH('Lorri 401b'!N679,'Retirement Calculator'!A:A,0),0),0)</f>
        <v>16520.094745597391</v>
      </c>
      <c r="K679" s="455">
        <f t="shared" ca="1" si="53"/>
        <v>32748.706513951216</v>
      </c>
      <c r="L679" s="455">
        <f t="shared" ca="1" si="54"/>
        <v>7892438.2698622439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7892438.2698622439</v>
      </c>
      <c r="J680" s="455">
        <f t="array" ref="J680">IFERROR(INDEX('Retirement Calculator'!K:K,MATCH('Lorri 401b'!N680,'Retirement Calculator'!A:A,0),0),0)</f>
        <v>16520.094745597391</v>
      </c>
      <c r="K680" s="455">
        <f t="shared" ca="1" si="53"/>
        <v>32816.325729652694</v>
      </c>
      <c r="L680" s="455">
        <f t="shared" ca="1" si="54"/>
        <v>7908734.5008462984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7908734.5008462984</v>
      </c>
      <c r="J681" s="455">
        <f t="array" ref="J681">IFERROR(INDEX('Retirement Calculator'!K:K,MATCH('Lorri 401b'!N681,'Retirement Calculator'!A:A,0),0),0)</f>
        <v>16520.094745597391</v>
      </c>
      <c r="K681" s="455">
        <f t="shared" ca="1" si="53"/>
        <v>32884.226692086246</v>
      </c>
      <c r="L681" s="455">
        <f t="shared" ca="1" si="54"/>
        <v>7925098.6327927867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7925098.6327927867</v>
      </c>
      <c r="J682" s="455">
        <f t="array" ref="J682">IFERROR(INDEX('Retirement Calculator'!K:K,MATCH('Lorri 401b'!N682,'Retirement Calculator'!A:A,0),0),0)</f>
        <v>16520.094745597391</v>
      </c>
      <c r="K682" s="455">
        <f t="shared" ca="1" si="53"/>
        <v>32952.41057519662</v>
      </c>
      <c r="L682" s="455">
        <f t="shared" ca="1" si="54"/>
        <v>7941530.948622386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7941530.948622386</v>
      </c>
      <c r="J683" s="455">
        <f t="array" ref="J683">IFERROR(INDEX('Retirement Calculator'!K:K,MATCH('Lorri 401b'!N683,'Retirement Calculator'!A:A,0),0),0)</f>
        <v>16520.094745597391</v>
      </c>
      <c r="K683" s="455">
        <f t="shared" ca="1" si="53"/>
        <v>33020.878557819953</v>
      </c>
      <c r="L683" s="455">
        <f t="shared" ca="1" si="54"/>
        <v>7958031.732434608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7958031.732434608</v>
      </c>
      <c r="J684" s="455">
        <f t="array" ref="J684">IFERROR(INDEX('Retirement Calculator'!K:K,MATCH('Lorri 401b'!N684,'Retirement Calculator'!A:A,0),0),0)</f>
        <v>16520.094745597391</v>
      </c>
      <c r="K684" s="455">
        <f t="shared" ca="1" si="53"/>
        <v>33089.631823704207</v>
      </c>
      <c r="L684" s="455">
        <f t="shared" ca="1" si="54"/>
        <v>7974601.2695127148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7974601.2695127148</v>
      </c>
      <c r="J685" s="455">
        <f t="array" ref="J685">IFERROR(INDEX('Retirement Calculator'!K:K,MATCH('Lorri 401b'!N685,'Retirement Calculator'!A:A,0),0),0)</f>
        <v>16520.094745597391</v>
      </c>
      <c r="K685" s="455">
        <f t="shared" ca="1" si="53"/>
        <v>33158.671561529649</v>
      </c>
      <c r="L685" s="455">
        <f t="shared" ca="1" si="54"/>
        <v>7991239.8463286469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7991239.8463286469</v>
      </c>
      <c r="J686" s="455">
        <f t="array" ref="J686">IFERROR(INDEX('Retirement Calculator'!K:K,MATCH('Lorri 401b'!N686,'Retirement Calculator'!A:A,0),0),0)</f>
        <v>16520.094745597391</v>
      </c>
      <c r="K686" s="455">
        <f t="shared" ca="1" si="53"/>
        <v>33227.998964929364</v>
      </c>
      <c r="L686" s="455">
        <f t="shared" ca="1" si="54"/>
        <v>8007947.7505479781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8007947.7505479781</v>
      </c>
      <c r="J687" s="455">
        <f t="array" ref="J687">IFERROR(INDEX('Retirement Calculator'!K:K,MATCH('Lorri 401b'!N687,'Retirement Calculator'!A:A,0),0),0)</f>
        <v>16520.094745597391</v>
      </c>
      <c r="K687" s="455">
        <f t="shared" ca="1" si="53"/>
        <v>33297.615232509925</v>
      </c>
      <c r="L687" s="455">
        <f t="shared" ca="1" si="54"/>
        <v>8024725.2710348899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8024725.2710348899</v>
      </c>
      <c r="J688" s="455">
        <f t="array" ref="J688">IFERROR(INDEX('Retirement Calculator'!K:K,MATCH('Lorri 401b'!N688,'Retirement Calculator'!A:A,0),0),0)</f>
        <v>16520.094745597391</v>
      </c>
      <c r="K688" s="455">
        <f t="shared" ca="1" si="53"/>
        <v>33367.521567872049</v>
      </c>
      <c r="L688" s="455">
        <f t="shared" ca="1" si="54"/>
        <v>8041572.6978571638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8041572.6978571638</v>
      </c>
      <c r="J689" s="455">
        <f t="array" ref="J689">IFERROR(INDEX('Retirement Calculator'!K:K,MATCH('Lorri 401b'!N689,'Retirement Calculator'!A:A,0),0),0)</f>
        <v>16520.094745597391</v>
      </c>
      <c r="K689" s="455">
        <f t="shared" ca="1" si="53"/>
        <v>33437.719179631531</v>
      </c>
      <c r="L689" s="455">
        <f t="shared" ca="1" si="54"/>
        <v>8058490.3222911973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8058490.3222911973</v>
      </c>
      <c r="J690" s="455">
        <f t="array" ref="J690">IFERROR(INDEX('Retirement Calculator'!K:K,MATCH('Lorri 401b'!N690,'Retirement Calculator'!A:A,0),0),0)</f>
        <v>16520.094745597391</v>
      </c>
      <c r="K690" s="455">
        <f t="shared" ca="1" si="53"/>
        <v>33508.209281439995</v>
      </c>
      <c r="L690" s="455">
        <f t="shared" ca="1" si="54"/>
        <v>8075478.4368270393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8075478.4368270393</v>
      </c>
      <c r="J691" s="455">
        <f t="array" ref="J691">IFERROR(INDEX('Retirement Calculator'!K:K,MATCH('Lorri 401b'!N691,'Retirement Calculator'!A:A,0),0),0)</f>
        <v>16520.094745597391</v>
      </c>
      <c r="K691" s="455">
        <f t="shared" ca="1" si="53"/>
        <v>33578.993092006007</v>
      </c>
      <c r="L691" s="455">
        <f t="shared" ca="1" si="54"/>
        <v>8092537.3351734476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8092537.3351734476</v>
      </c>
      <c r="J692" s="455">
        <f t="array" ref="J692">IFERROR(INDEX('Retirement Calculator'!K:K,MATCH('Lorri 401b'!N692,'Retirement Calculator'!A:A,0),0),0)</f>
        <v>16520.094745597391</v>
      </c>
      <c r="K692" s="455">
        <f t="shared" ca="1" si="53"/>
        <v>33650.071835116039</v>
      </c>
      <c r="L692" s="455">
        <f t="shared" ca="1" si="54"/>
        <v>8109667.3122629663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8109667.3122629663</v>
      </c>
      <c r="J693" s="455">
        <f t="array" ref="J693">IFERROR(INDEX('Retirement Calculator'!K:K,MATCH('Lorri 401b'!N693,'Retirement Calculator'!A:A,0),0),0)</f>
        <v>16520.094745597391</v>
      </c>
      <c r="K693" s="455">
        <f t="shared" ca="1" si="53"/>
        <v>33721.446739655701</v>
      </c>
      <c r="L693" s="455">
        <f t="shared" ca="1" si="54"/>
        <v>8126868.6642570244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8126868.6642570244</v>
      </c>
      <c r="J694" s="455">
        <f t="array" ref="J694">IFERROR(INDEX('Retirement Calculator'!K:K,MATCH('Lorri 401b'!N694,'Retirement Calculator'!A:A,0),0),0)</f>
        <v>16520.094745597391</v>
      </c>
      <c r="K694" s="455">
        <f t="shared" ca="1" si="53"/>
        <v>33793.119039630939</v>
      </c>
      <c r="L694" s="455">
        <f t="shared" ca="1" si="54"/>
        <v>8144141.6885510571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8144141.6885510571</v>
      </c>
      <c r="J695" s="455">
        <f t="array" ref="J695">IFERROR(INDEX('Retirement Calculator'!K:K,MATCH('Lorri 401b'!N695,'Retirement Calculator'!A:A,0),0),0)</f>
        <v>16520.094745597391</v>
      </c>
      <c r="K695" s="455">
        <f t="shared" ca="1" si="53"/>
        <v>33865.08997418941</v>
      </c>
      <c r="L695" s="455">
        <f t="shared" ca="1" si="54"/>
        <v>8161486.6837796485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8161486.6837796485</v>
      </c>
      <c r="J696" s="455">
        <f t="array" ref="J696">IFERROR(INDEX('Retirement Calculator'!K:K,MATCH('Lorri 401b'!N696,'Retirement Calculator'!A:A,0),0),0)</f>
        <v>16520.094745597391</v>
      </c>
      <c r="K696" s="455">
        <f t="shared" ca="1" si="53"/>
        <v>33937.360787641876</v>
      </c>
      <c r="L696" s="455">
        <f t="shared" ca="1" si="54"/>
        <v>8178903.9498216929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8178903.9498216929</v>
      </c>
      <c r="J697" s="455">
        <f t="array" ref="J697">IFERROR(INDEX('Retirement Calculator'!K:K,MATCH('Lorri 401b'!N697,'Retirement Calculator'!A:A,0),0),0)</f>
        <v>16520.094745597391</v>
      </c>
      <c r="K697" s="455">
        <f t="shared" ca="1" si="53"/>
        <v>34009.932729483728</v>
      </c>
      <c r="L697" s="455">
        <f t="shared" ca="1" si="54"/>
        <v>8196393.7878055787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8196393.7878055787</v>
      </c>
      <c r="J698" s="455">
        <f t="array" ref="J698">IFERROR(INDEX('Retirement Calculator'!K:K,MATCH('Lorri 401b'!N698,'Retirement Calculator'!A:A,0),0),0)</f>
        <v>16520.094745597391</v>
      </c>
      <c r="K698" s="455">
        <f t="shared" ca="1" si="53"/>
        <v>34082.807054416589</v>
      </c>
      <c r="L698" s="455">
        <f t="shared" ca="1" si="54"/>
        <v>8213956.5001143971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8213956.5001143971</v>
      </c>
      <c r="J699" s="455">
        <f t="array" ref="J699">IFERROR(INDEX('Retirement Calculator'!K:K,MATCH('Lorri 401b'!N699,'Retirement Calculator'!A:A,0),0),0)</f>
        <v>16520.094745597391</v>
      </c>
      <c r="K699" s="455">
        <f t="shared" ca="1" si="53"/>
        <v>34155.985022369998</v>
      </c>
      <c r="L699" s="455">
        <f t="shared" ca="1" si="54"/>
        <v>8231592.3903911691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8231592.3903911691</v>
      </c>
      <c r="J700" s="455">
        <f t="array" ref="J700">IFERROR(INDEX('Retirement Calculator'!K:K,MATCH('Lorri 401b'!N700,'Retirement Calculator'!A:A,0),0),0)</f>
        <v>16520.094745597391</v>
      </c>
      <c r="K700" s="455">
        <f t="shared" ca="1" si="53"/>
        <v>34229.467898523217</v>
      </c>
      <c r="L700" s="455">
        <f t="shared" ca="1" si="54"/>
        <v>8249301.7635440947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8249301.7635440947</v>
      </c>
      <c r="J701" s="455">
        <f t="array" ref="J701">IFERROR(INDEX('Retirement Calculator'!K:K,MATCH('Lorri 401b'!N701,'Retirement Calculator'!A:A,0),0),0)</f>
        <v>16520.094745597391</v>
      </c>
      <c r="K701" s="455">
        <f t="shared" ca="1" si="53"/>
        <v>34303.256953327073</v>
      </c>
      <c r="L701" s="455">
        <f t="shared" ca="1" si="54"/>
        <v>8267084.9257518239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8267084.9257518239</v>
      </c>
      <c r="J702" s="455">
        <f t="array" ref="J702">IFERROR(INDEX('Retirement Calculator'!K:K,MATCH('Lorri 401b'!N702,'Retirement Calculator'!A:A,0),0),0)</f>
        <v>16520.094745597391</v>
      </c>
      <c r="K702" s="455">
        <f t="shared" ca="1" si="53"/>
        <v>34377.353462525934</v>
      </c>
      <c r="L702" s="455">
        <f t="shared" ca="1" si="54"/>
        <v>8284942.1844687518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8284942.1844687518</v>
      </c>
      <c r="J703" s="455">
        <f t="array" ref="J703">IFERROR(INDEX('Retirement Calculator'!K:K,MATCH('Lorri 401b'!N703,'Retirement Calculator'!A:A,0),0),0)</f>
        <v>16520.094745597391</v>
      </c>
      <c r="K703" s="455">
        <f t="shared" ca="1" si="53"/>
        <v>34451.758707179804</v>
      </c>
      <c r="L703" s="455">
        <f t="shared" ca="1" si="54"/>
        <v>8302873.8484303337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8302873.8484303337</v>
      </c>
      <c r="J704" s="455">
        <f t="array" ref="J704">IFERROR(INDEX('Retirement Calculator'!K:K,MATCH('Lorri 401b'!N704,'Retirement Calculator'!A:A,0),0),0)</f>
        <v>16520.094745597391</v>
      </c>
      <c r="K704" s="455">
        <f t="shared" ca="1" si="53"/>
        <v>34526.473973686399</v>
      </c>
      <c r="L704" s="455">
        <f t="shared" ca="1" si="54"/>
        <v>8320880.2276584227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8320880.2276584227</v>
      </c>
      <c r="J705" s="455">
        <f t="array" ref="J705">IFERROR(INDEX('Retirement Calculator'!K:K,MATCH('Lorri 401b'!N705,'Retirement Calculator'!A:A,0),0),0)</f>
        <v>16520.094745597391</v>
      </c>
      <c r="K705" s="455">
        <f t="shared" ca="1" si="53"/>
        <v>34601.500553803438</v>
      </c>
      <c r="L705" s="455">
        <f t="shared" ca="1" si="54"/>
        <v>8338961.6334666284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8338961.6334666284</v>
      </c>
      <c r="J706" s="455">
        <f t="array" ref="J706">IFERROR(INDEX('Retirement Calculator'!K:K,MATCH('Lorri 401b'!N706,'Retirement Calculator'!A:A,0),0),0)</f>
        <v>16520.094745597391</v>
      </c>
      <c r="K706" s="455">
        <f t="shared" ca="1" si="53"/>
        <v>34676.839744670957</v>
      </c>
      <c r="L706" s="455">
        <f t="shared" ca="1" si="54"/>
        <v>8357118.3784657018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8357118.3784657018</v>
      </c>
      <c r="J707" s="455">
        <f t="array" ref="J707">IFERROR(INDEX('Retirement Calculator'!K:K,MATCH('Lorri 401b'!N707,'Retirement Calculator'!A:A,0),0),0)</f>
        <v>16520.094745597391</v>
      </c>
      <c r="K707" s="455">
        <f t="shared" ca="1" si="53"/>
        <v>34752.492848833761</v>
      </c>
      <c r="L707" s="455">
        <f t="shared" ca="1" si="54"/>
        <v>8375350.776568938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8375350.776568938</v>
      </c>
      <c r="J708" s="455">
        <f t="array" ref="J708">IFERROR(INDEX('Retirement Calculator'!K:K,MATCH('Lorri 401b'!N708,'Retirement Calculator'!A:A,0),0),0)</f>
        <v>16520.094745597391</v>
      </c>
      <c r="K708" s="455">
        <f t="shared" ca="1" si="53"/>
        <v>34828.461174263917</v>
      </c>
      <c r="L708" s="455">
        <f t="shared" ca="1" si="54"/>
        <v>8393659.1429976039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8393659.1429976039</v>
      </c>
      <c r="J709" s="455">
        <f t="array" ref="J709">IFERROR(INDEX('Retirement Calculator'!K:K,MATCH('Lorri 401b'!N709,'Retirement Calculator'!A:A,0),0),0)</f>
        <v>16520.094745597391</v>
      </c>
      <c r="K709" s="455">
        <f t="shared" ca="1" si="53"/>
        <v>34904.746034383359</v>
      </c>
      <c r="L709" s="455">
        <f t="shared" ca="1" si="54"/>
        <v>8412043.7942863889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8412043.7942863889</v>
      </c>
      <c r="J710" s="455">
        <f t="array" ref="J710">IFERROR(INDEX('Retirement Calculator'!K:K,MATCH('Lorri 401b'!N710,'Retirement Calculator'!A:A,0),0),0)</f>
        <v>16520.094745597391</v>
      </c>
      <c r="K710" s="455">
        <f t="shared" ca="1" si="53"/>
        <v>34981.348748086632</v>
      </c>
      <c r="L710" s="455">
        <f t="shared" ca="1" si="54"/>
        <v>8430505.0482888781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8430505.0482888781</v>
      </c>
      <c r="J711" s="455">
        <f t="array" ref="J711">IFERROR(INDEX('Retirement Calculator'!K:K,MATCH('Lorri 401b'!N711,'Retirement Calculator'!A:A,0),0),0)</f>
        <v>16520.094745597391</v>
      </c>
      <c r="K711" s="455">
        <f t="shared" ca="1" si="53"/>
        <v>35058.270639763672</v>
      </c>
      <c r="L711" s="455">
        <f t="shared" ca="1" si="54"/>
        <v>8449043.2241830453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8449043.2241830453</v>
      </c>
      <c r="J712" s="455">
        <f t="array" ref="J712">IFERROR(INDEX('Retirement Calculator'!K:K,MATCH('Lorri 401b'!N712,'Retirement Calculator'!A:A,0),0),0)</f>
        <v>16520.094745597391</v>
      </c>
      <c r="K712" s="455">
        <f t="shared" ca="1" si="53"/>
        <v>35135.513039322701</v>
      </c>
      <c r="L712" s="455">
        <f t="shared" ca="1" si="54"/>
        <v>8467658.642476771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8467658.642476771</v>
      </c>
      <c r="J713" s="455">
        <f t="array" ref="J713">IFERROR(INDEX('Retirement Calculator'!K:K,MATCH('Lorri 401b'!N713,'Retirement Calculator'!A:A,0),0),0)</f>
        <v>16520.094745597391</v>
      </c>
      <c r="K713" s="455">
        <f t="shared" ca="1" si="53"/>
        <v>35213.077282213228</v>
      </c>
      <c r="L713" s="455">
        <f t="shared" ca="1" si="54"/>
        <v>8486351.6250133868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8486351.6250133868</v>
      </c>
      <c r="J714" s="455">
        <f t="array" ref="J714">IFERROR(INDEX('Retirement Calculator'!K:K,MATCH('Lorri 401b'!N714,'Retirement Calculator'!A:A,0),0),0)</f>
        <v>16520.094745597391</v>
      </c>
      <c r="K714" s="455">
        <f t="shared" ca="1" si="53"/>
        <v>35290.964709449123</v>
      </c>
      <c r="L714" s="455">
        <f t="shared" ca="1" si="54"/>
        <v>8505122.4949772395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8505122.4949772395</v>
      </c>
      <c r="J715" s="455">
        <f t="array" ref="J715">IFERROR(INDEX('Retirement Calculator'!K:K,MATCH('Lorri 401b'!N715,'Retirement Calculator'!A:A,0),0),0)</f>
        <v>16520.094745597391</v>
      </c>
      <c r="K715" s="455">
        <f t="shared" ca="1" si="53"/>
        <v>35369.176667631844</v>
      </c>
      <c r="L715" s="455">
        <f t="shared" ca="1" si="54"/>
        <v>8523971.5768992752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8523971.5768992752</v>
      </c>
      <c r="J716" s="455">
        <f t="array" ref="J716">IFERROR(INDEX('Retirement Calculator'!K:K,MATCH('Lorri 401b'!N716,'Retirement Calculator'!A:A,0),0),0)</f>
        <v>16520.094745597391</v>
      </c>
      <c r="K716" s="455">
        <f t="shared" ca="1" si="53"/>
        <v>35447.714508973659</v>
      </c>
      <c r="L716" s="455">
        <f t="shared" ca="1" si="54"/>
        <v>8542899.1966626514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8542899.1966626514</v>
      </c>
      <c r="J717" s="455">
        <f t="array" ref="J717">IFERROR(INDEX('Retirement Calculator'!K:K,MATCH('Lorri 401b'!N717,'Retirement Calculator'!A:A,0),0),0)</f>
        <v>16520.094745597391</v>
      </c>
      <c r="K717" s="455">
        <f t="shared" ca="1" si="53"/>
        <v>35526.57959132106</v>
      </c>
      <c r="L717" s="455">
        <f t="shared" ca="1" si="54"/>
        <v>8561905.6815083753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8561905.6815083753</v>
      </c>
      <c r="J718" s="455">
        <f t="array" ref="J718">IFERROR(INDEX('Retirement Calculator'!K:K,MATCH('Lorri 401b'!N718,'Retirement Calculator'!A:A,0),0),0)</f>
        <v>16520.094745597391</v>
      </c>
      <c r="K718" s="455">
        <f t="shared" ca="1" si="53"/>
        <v>35605.77327817824</v>
      </c>
      <c r="L718" s="455">
        <f t="shared" ca="1" si="54"/>
        <v>8580991.3600409571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8580991.3600409571</v>
      </c>
      <c r="J719" s="455">
        <f t="array" ref="J719">IFERROR(INDEX('Retirement Calculator'!K:K,MATCH('Lorri 401b'!N719,'Retirement Calculator'!A:A,0),0),0)</f>
        <v>16520.094745597391</v>
      </c>
      <c r="K719" s="455">
        <f t="shared" ca="1" si="53"/>
        <v>35685.296938730666</v>
      </c>
      <c r="L719" s="455">
        <f t="shared" ca="1" si="54"/>
        <v>8600156.5622340906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8600156.5622340906</v>
      </c>
      <c r="J720" s="455">
        <f t="array" ref="J720">IFERROR(INDEX('Retirement Calculator'!K:K,MATCH('Lorri 401b'!N720,'Retirement Calculator'!A:A,0),0),0)</f>
        <v>16520.094745597391</v>
      </c>
      <c r="K720" s="455">
        <f t="shared" ca="1" si="53"/>
        <v>35765.151947868726</v>
      </c>
      <c r="L720" s="455">
        <f t="shared" ca="1" si="54"/>
        <v>8619401.6194363628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8619401.6194363628</v>
      </c>
      <c r="J721" s="455">
        <f t="array" ref="J721">IFERROR(INDEX('Retirement Calculator'!K:K,MATCH('Lorri 401b'!N721,'Retirement Calculator'!A:A,0),0),0)</f>
        <v>16520.094745597391</v>
      </c>
      <c r="K721" s="455">
        <f t="shared" ca="1" si="53"/>
        <v>35845.339686211526</v>
      </c>
      <c r="L721" s="455">
        <f t="shared" ca="1" si="54"/>
        <v>8638726.8643769771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8638726.8643769771</v>
      </c>
      <c r="J722" s="455">
        <f t="array" ref="J722">IFERROR(INDEX('Retirement Calculator'!K:K,MATCH('Lorri 401b'!N722,'Retirement Calculator'!A:A,0),0),0)</f>
        <v>16520.094745597391</v>
      </c>
      <c r="K722" s="455">
        <f t="shared" ca="1" si="53"/>
        <v>35925.861540130747</v>
      </c>
      <c r="L722" s="455">
        <f t="shared" ca="1" si="54"/>
        <v>8658132.6311715115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8658132.6311715115</v>
      </c>
      <c r="J723" s="455">
        <f t="array" ref="J723">IFERROR(INDEX('Retirement Calculator'!K:K,MATCH('Lorri 401b'!N723,'Retirement Calculator'!A:A,0),0),0)</f>
        <v>16520.094745597391</v>
      </c>
      <c r="K723" s="455">
        <f t="shared" ca="1" si="53"/>
        <v>36006.718901774642</v>
      </c>
      <c r="L723" s="455">
        <f t="shared" ca="1" si="54"/>
        <v>8677619.2553276885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8677619.2553276885</v>
      </c>
      <c r="J724" s="455">
        <f t="array" ref="J724">IFERROR(INDEX('Retirement Calculator'!K:K,MATCH('Lorri 401b'!N724,'Retirement Calculator'!A:A,0),0),0)</f>
        <v>16520.094745597391</v>
      </c>
      <c r="K724" s="455">
        <f t="shared" ca="1" si="53"/>
        <v>36087.913169092048</v>
      </c>
      <c r="L724" s="455">
        <f t="shared" ca="1" si="54"/>
        <v>8697187.0737511832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8697187.0737511832</v>
      </c>
      <c r="J725" s="455">
        <f t="array" ref="J725">IFERROR(INDEX('Retirement Calculator'!K:K,MATCH('Lorri 401b'!N725,'Retirement Calculator'!A:A,0),0),0)</f>
        <v>16520.094745597391</v>
      </c>
      <c r="K725" s="455">
        <f t="shared" ca="1" si="53"/>
        <v>36169.44574585661</v>
      </c>
      <c r="L725" s="455">
        <f t="shared" ca="1" si="54"/>
        <v>8716836.4247514438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8716836.4247514438</v>
      </c>
      <c r="J726" s="455">
        <f t="array" ref="J726">IFERROR(INDEX('Retirement Calculator'!K:K,MATCH('Lorri 401b'!N726,'Retirement Calculator'!A:A,0),0),0)</f>
        <v>16520.094745597391</v>
      </c>
      <c r="K726" s="455">
        <f t="shared" ca="1" si="53"/>
        <v>36251.318041691025</v>
      </c>
      <c r="L726" s="455">
        <f t="shared" ca="1" si="54"/>
        <v>8736567.6480475385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8736567.6480475385</v>
      </c>
      <c r="J727" s="455">
        <f t="array" ref="J727">IFERROR(INDEX('Retirement Calculator'!K:K,MATCH('Lorri 401b'!N727,'Retirement Calculator'!A:A,0),0),0)</f>
        <v>16520.094745597391</v>
      </c>
      <c r="K727" s="455">
        <f t="shared" ca="1" si="53"/>
        <v>36333.531472091425</v>
      </c>
      <c r="L727" s="455">
        <f t="shared" ca="1" si="54"/>
        <v>8756381.0847740322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8756381.0847740322</v>
      </c>
      <c r="J728" s="455">
        <f t="array" ref="J728">IFERROR(INDEX('Retirement Calculator'!K:K,MATCH('Lorri 401b'!N728,'Retirement Calculator'!A:A,0),0),0)</f>
        <v>16520.094745597391</v>
      </c>
      <c r="K728" s="455">
        <f t="shared" ca="1" si="53"/>
        <v>36416.087458451817</v>
      </c>
      <c r="L728" s="455">
        <f t="shared" ca="1" si="54"/>
        <v>8776277.0774868876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8776277.0774868876</v>
      </c>
      <c r="J729" s="455">
        <f t="array" ref="J729">IFERROR(INDEX('Retirement Calculator'!K:K,MATCH('Lorri 401b'!N729,'Retirement Calculator'!A:A,0),0),0)</f>
        <v>16520.094745597391</v>
      </c>
      <c r="K729" s="455">
        <f t="shared" ca="1" si="53"/>
        <v>36498.987428088709</v>
      </c>
      <c r="L729" s="455">
        <f t="shared" ca="1" si="54"/>
        <v>8796255.9701693803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8796255.9701693803</v>
      </c>
      <c r="J730" s="455">
        <f t="array" ref="J730">IFERROR(INDEX('Retirement Calculator'!K:K,MATCH('Lorri 401b'!N730,'Retirement Calculator'!A:A,0),0),0)</f>
        <v>16520.094745597391</v>
      </c>
      <c r="K730" s="455">
        <f t="shared" ca="1" si="53"/>
        <v>36582.232814265764</v>
      </c>
      <c r="L730" s="455">
        <f t="shared" ca="1" si="54"/>
        <v>8816318.1082380489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8816318.1082380489</v>
      </c>
      <c r="J731" s="455">
        <f t="array" ref="J731">IFERROR(INDEX('Retirement Calculator'!K:K,MATCH('Lorri 401b'!N731,'Retirement Calculator'!A:A,0),0),0)</f>
        <v>16520.094745597391</v>
      </c>
      <c r="K731" s="455">
        <f t="shared" ca="1" si="53"/>
        <v>36665.825056218549</v>
      </c>
      <c r="L731" s="455">
        <f t="shared" ca="1" si="54"/>
        <v>8836463.8385486715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8836463.8385486715</v>
      </c>
      <c r="J732" s="455">
        <f t="array" ref="J732">IFERROR(INDEX('Retirement Calculator'!K:K,MATCH('Lorri 401b'!N732,'Retirement Calculator'!A:A,0),0),0)</f>
        <v>16520.094745597391</v>
      </c>
      <c r="K732" s="455">
        <f t="shared" ca="1" si="53"/>
        <v>36749.765599179475</v>
      </c>
      <c r="L732" s="455">
        <f t="shared" ca="1" si="54"/>
        <v>8856693.5094022546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8856693.5094022546</v>
      </c>
      <c r="J733" s="455">
        <f t="array" ref="J733">IFERROR(INDEX('Retirement Calculator'!K:K,MATCH('Lorri 401b'!N733,'Retirement Calculator'!A:A,0),0),0)</f>
        <v>16520.094745597391</v>
      </c>
      <c r="K733" s="455">
        <f t="shared" ca="1" si="53"/>
        <v>36834.055894402743</v>
      </c>
      <c r="L733" s="455">
        <f t="shared" ca="1" si="54"/>
        <v>8877007.4705510605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8877007.4705510605</v>
      </c>
      <c r="J734" s="455">
        <f t="array" ref="J734">IFERROR(INDEX('Retirement Calculator'!K:K,MATCH('Lorri 401b'!N734,'Retirement Calculator'!A:A,0),0),0)</f>
        <v>16520.094745597391</v>
      </c>
      <c r="K734" s="455">
        <f t="shared" ca="1" si="53"/>
        <v>36918.697399189434</v>
      </c>
      <c r="L734" s="455">
        <f t="shared" ca="1" si="54"/>
        <v>8897406.0732046533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8897406.0732046533</v>
      </c>
      <c r="J735" s="455">
        <f t="array" ref="J735">IFERROR(INDEX('Retirement Calculator'!K:K,MATCH('Lorri 401b'!N735,'Retirement Calculator'!A:A,0),0),0)</f>
        <v>16520.094745597391</v>
      </c>
      <c r="K735" s="455">
        <f t="shared" ca="1" si="53"/>
        <v>37003.691576912737</v>
      </c>
      <c r="L735" s="455">
        <f t="shared" ca="1" si="54"/>
        <v>8917889.6700359695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8917889.6700359695</v>
      </c>
      <c r="J736" s="455">
        <f t="array" ref="J736">IFERROR(INDEX('Retirement Calculator'!K:K,MATCH('Lorri 401b'!N736,'Retirement Calculator'!A:A,0),0),0)</f>
        <v>16520.094745597391</v>
      </c>
      <c r="K736" s="455">
        <f t="shared" ca="1" si="53"/>
        <v>37089.039897043222</v>
      </c>
      <c r="L736" s="455">
        <f t="shared" ca="1" si="54"/>
        <v>8938458.6151874159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8938458.6151874159</v>
      </c>
      <c r="J737" s="455">
        <f t="array" ref="J737">IFERROR(INDEX('Retirement Calculator'!K:K,MATCH('Lorri 401b'!N737,'Retirement Calculator'!A:A,0),0),0)</f>
        <v>16520.094745597391</v>
      </c>
      <c r="K737" s="455">
        <f t="shared" ca="1" si="53"/>
        <v>37174.743835174246</v>
      </c>
      <c r="L737" s="455">
        <f t="shared" ca="1" si="54"/>
        <v>8959113.2642769925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8959113.2642769925</v>
      </c>
      <c r="J738" s="455">
        <f t="array" ref="J738">IFERROR(INDEX('Retirement Calculator'!K:K,MATCH('Lorri 401b'!N738,'Retirement Calculator'!A:A,0),0),0)</f>
        <v>16520.094745597391</v>
      </c>
      <c r="K738" s="455">
        <f t="shared" ca="1" si="53"/>
        <v>37260.804873047484</v>
      </c>
      <c r="L738" s="455">
        <f t="shared" ca="1" si="54"/>
        <v>8979853.9744044431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8979853.9744044431</v>
      </c>
      <c r="J739" s="455">
        <f t="array" ref="J739">IFERROR(INDEX('Retirement Calculator'!K:K,MATCH('Lorri 401b'!N739,'Retirement Calculator'!A:A,0),0),0)</f>
        <v>16520.094745597391</v>
      </c>
      <c r="K739" s="455">
        <f t="shared" ca="1" si="53"/>
        <v>37347.224498578522</v>
      </c>
      <c r="L739" s="455">
        <f t="shared" ca="1" si="54"/>
        <v>9000681.1041574255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9000681.1041574255</v>
      </c>
      <c r="J740" s="455">
        <f t="array" ref="J740">IFERROR(INDEX('Retirement Calculator'!K:K,MATCH('Lorri 401b'!N740,'Retirement Calculator'!A:A,0),0),0)</f>
        <v>16520.094745597391</v>
      </c>
      <c r="K740" s="455">
        <f t="shared" ca="1" si="53"/>
        <v>37434.004205882622</v>
      </c>
      <c r="L740" s="455">
        <f t="shared" ca="1" si="54"/>
        <v>9021595.0136177111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9021595.0136177111</v>
      </c>
      <c r="J741" s="455">
        <f t="array" ref="J741">IFERROR(INDEX('Retirement Calculator'!K:K,MATCH('Lorri 401b'!N741,'Retirement Calculator'!A:A,0),0),0)</f>
        <v>16520.094745597391</v>
      </c>
      <c r="K741" s="455">
        <f t="shared" ca="1" si="53"/>
        <v>37521.145495300472</v>
      </c>
      <c r="L741" s="455">
        <f t="shared" ca="1" si="54"/>
        <v>9042596.0643674154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9042596.0643674154</v>
      </c>
      <c r="J742" s="455">
        <f t="array" ref="J742">IFERROR(INDEX('Retirement Calculator'!K:K,MATCH('Lorri 401b'!N742,'Retirement Calculator'!A:A,0),0),0)</f>
        <v>16520.094745597391</v>
      </c>
      <c r="K742" s="455">
        <f t="shared" ca="1" si="53"/>
        <v>37608.649873424241</v>
      </c>
      <c r="L742" s="455">
        <f t="shared" ca="1" si="54"/>
        <v>9063684.6194952428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9063684.6194952428</v>
      </c>
      <c r="J743" s="455">
        <f t="array" ref="J743">IFERROR(INDEX('Retirement Calculator'!K:K,MATCH('Lorri 401b'!N743,'Retirement Calculator'!A:A,0),0),0)</f>
        <v>16520.094745597391</v>
      </c>
      <c r="K743" s="455">
        <f t="shared" ca="1" si="53"/>
        <v>37696.518853123525</v>
      </c>
      <c r="L743" s="455">
        <f t="shared" ca="1" si="54"/>
        <v>9084861.0436027702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9084861.0436027702</v>
      </c>
      <c r="J744" s="455">
        <f t="array" ref="J744">IFERROR(INDEX('Retirement Calculator'!K:K,MATCH('Lorri 401b'!N744,'Retirement Calculator'!A:A,0),0),0)</f>
        <v>16520.094745597391</v>
      </c>
      <c r="K744" s="455">
        <f t="shared" ca="1" si="53"/>
        <v>37784.753953571555</v>
      </c>
      <c r="L744" s="455">
        <f t="shared" ca="1" si="54"/>
        <v>9106125.7028107457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9106125.7028107457</v>
      </c>
      <c r="J745" s="455">
        <f t="array" ref="J745">IFERROR(INDEX('Retirement Calculator'!K:K,MATCH('Lorri 401b'!N745,'Retirement Calculator'!A:A,0),0),0)</f>
        <v>16520.094745597391</v>
      </c>
      <c r="K745" s="455">
        <f t="shared" ca="1" si="53"/>
        <v>37873.356700271455</v>
      </c>
      <c r="L745" s="455">
        <f t="shared" ca="1" si="54"/>
        <v>9127478.9647654202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9127478.9647654202</v>
      </c>
      <c r="J746" s="455">
        <f t="array" ref="J746">IFERROR(INDEX('Retirement Calculator'!K:K,MATCH('Lorri 401b'!N746,'Retirement Calculator'!A:A,0),0),0)</f>
        <v>16520.094745597391</v>
      </c>
      <c r="K746" s="455">
        <f t="shared" ca="1" si="53"/>
        <v>37962.328625082599</v>
      </c>
      <c r="L746" s="455">
        <f t="shared" ca="1" si="54"/>
        <v>9148921.1986449063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9148921.1986449063</v>
      </c>
      <c r="J747" s="455">
        <f t="array" ref="J747">IFERROR(INDEX('Retirement Calculator'!K:K,MATCH('Lorri 401b'!N747,'Retirement Calculator'!A:A,0),0),0)</f>
        <v>16520.094745597391</v>
      </c>
      <c r="K747" s="455">
        <f t="shared" ca="1" si="53"/>
        <v>38051.671266247125</v>
      </c>
      <c r="L747" s="455">
        <f t="shared" ca="1" si="54"/>
        <v>9170452.775165556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9170452.775165556</v>
      </c>
      <c r="J748" s="455">
        <f t="array" ref="J748">IFERROR(INDEX('Retirement Calculator'!K:K,MATCH('Lorri 401b'!N748,'Retirement Calculator'!A:A,0),0),0)</f>
        <v>16520.094745597391</v>
      </c>
      <c r="K748" s="455">
        <f t="shared" ca="1" si="53"/>
        <v>38141.386168416495</v>
      </c>
      <c r="L748" s="455">
        <f t="shared" ca="1" si="54"/>
        <v>9192074.0665883757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9192074.0665883757</v>
      </c>
      <c r="J749" s="455">
        <f t="array" ref="J749">IFERROR(INDEX('Retirement Calculator'!K:K,MATCH('Lorri 401b'!N749,'Retirement Calculator'!A:A,0),0),0)</f>
        <v>16520.094745597391</v>
      </c>
      <c r="K749" s="455">
        <f t="shared" ca="1" si="53"/>
        <v>38231.474882678245</v>
      </c>
      <c r="L749" s="455">
        <f t="shared" ca="1" si="54"/>
        <v>9213785.4467254579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9213785.4467254579</v>
      </c>
      <c r="J750" s="455">
        <f t="array" ref="J750">IFERROR(INDEX('Retirement Calculator'!K:K,MATCH('Lorri 401b'!N750,'Retirement Calculator'!A:A,0),0),0)</f>
        <v>16520.094745597391</v>
      </c>
      <c r="K750" s="455">
        <f t="shared" ca="1" si="53"/>
        <v>38321.938966582755</v>
      </c>
      <c r="L750" s="455">
        <f t="shared" ca="1" si="54"/>
        <v>9235587.2909464445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9235587.2909464445</v>
      </c>
      <c r="J751" s="455">
        <f t="array" ref="J751">IFERROR(INDEX('Retirement Calculator'!K:K,MATCH('Lorri 401b'!N751,'Retirement Calculator'!A:A,0),0),0)</f>
        <v>16520.094745597391</v>
      </c>
      <c r="K751" s="455">
        <f t="shared" ca="1" si="53"/>
        <v>38412.7799841702</v>
      </c>
      <c r="L751" s="455">
        <f t="shared" ca="1" si="54"/>
        <v>9257479.9761850182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9257479.9761850182</v>
      </c>
      <c r="J752" s="455">
        <f t="array" ref="J752">IFERROR(INDEX('Retirement Calculator'!K:K,MATCH('Lorri 401b'!N752,'Retirement Calculator'!A:A,0),0),0)</f>
        <v>16520.094745597391</v>
      </c>
      <c r="K752" s="455">
        <f t="shared" ca="1" si="53"/>
        <v>38503.999505997592</v>
      </c>
      <c r="L752" s="455">
        <f t="shared" ca="1" si="54"/>
        <v>9279463.880945418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9279463.880945418</v>
      </c>
      <c r="J753" s="455">
        <f t="array" ref="J753">IFERROR(INDEX('Retirement Calculator'!K:K,MATCH('Lorri 401b'!N753,'Retirement Calculator'!A:A,0),0),0)</f>
        <v>16520.094745597391</v>
      </c>
      <c r="K753" s="455">
        <f t="shared" ca="1" si="53"/>
        <v>38595.599109165923</v>
      </c>
      <c r="L753" s="455">
        <f t="shared" ca="1" si="54"/>
        <v>9301539.3853089865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9301539.3853089865</v>
      </c>
      <c r="J754" s="455">
        <f t="array" ref="J754">IFERROR(INDEX('Retirement Calculator'!K:K,MATCH('Lorri 401b'!N754,'Retirement Calculator'!A:A,0),0),0)</f>
        <v>16520.094745597391</v>
      </c>
      <c r="K754" s="455">
        <f t="shared" ca="1" si="53"/>
        <v>38687.580377347454</v>
      </c>
      <c r="L754" s="455">
        <f t="shared" ca="1" si="54"/>
        <v>9323706.8709407374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9323706.8709407374</v>
      </c>
      <c r="J755" s="455">
        <f t="array" ref="J755">IFERROR(INDEX('Retirement Calculator'!K:K,MATCH('Lorri 401b'!N755,'Retirement Calculator'!A:A,0),0),0)</f>
        <v>16520.094745597391</v>
      </c>
      <c r="K755" s="455">
        <f t="shared" ca="1" si="53"/>
        <v>38779.944900813083</v>
      </c>
      <c r="L755" s="455">
        <f t="shared" ca="1" si="54"/>
        <v>9345966.7210959531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9345966.7210959531</v>
      </c>
      <c r="J756" s="455">
        <f t="array" ref="J756">IFERROR(INDEX('Retirement Calculator'!K:K,MATCH('Lorri 401b'!N756,'Retirement Calculator'!A:A,0),0),0)</f>
        <v>16520.094745597391</v>
      </c>
      <c r="K756" s="455">
        <f t="shared" ca="1" si="53"/>
        <v>38872.694276459821</v>
      </c>
      <c r="L756" s="455">
        <f t="shared" ca="1" si="54"/>
        <v>9368319.3206268158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9368319.3206268158</v>
      </c>
      <c r="J757" s="455">
        <f t="array" ref="J757">IFERROR(INDEX('Retirement Calculator'!K:K,MATCH('Lorri 401b'!N757,'Retirement Calculator'!A:A,0),0),0)</f>
        <v>16520.094745597391</v>
      </c>
      <c r="K757" s="455">
        <f t="shared" ca="1" si="53"/>
        <v>38965.83010783841</v>
      </c>
      <c r="L757" s="455">
        <f t="shared" ca="1" si="54"/>
        <v>9390765.0559890568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9390765.0559890568</v>
      </c>
      <c r="J758" s="455">
        <f t="array" ref="J758">IFERROR(INDEX('Retirement Calculator'!K:K,MATCH('Lorri 401b'!N758,'Retirement Calculator'!A:A,0),0),0)</f>
        <v>16520.094745597391</v>
      </c>
      <c r="K758" s="455">
        <f t="shared" ca="1" si="53"/>
        <v>39059.354005181085</v>
      </c>
      <c r="L758" s="455">
        <f t="shared" ca="1" si="54"/>
        <v>9413304.3152486403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9413304.3152486403</v>
      </c>
      <c r="J759" s="455">
        <f t="array" ref="J759">IFERROR(INDEX('Retirement Calculator'!K:K,MATCH('Lorri 401b'!N759,'Retirement Calculator'!A:A,0),0),0)</f>
        <v>16520.094745597391</v>
      </c>
      <c r="K759" s="455">
        <f t="shared" ca="1" si="53"/>
        <v>39153.267585429348</v>
      </c>
      <c r="L759" s="455">
        <f t="shared" ca="1" si="54"/>
        <v>9435937.4880884718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9435937.4880884718</v>
      </c>
      <c r="J760" s="455">
        <f t="array" ref="J760">IFERROR(INDEX('Retirement Calculator'!K:K,MATCH('Lorri 401b'!N760,'Retirement Calculator'!A:A,0),0),0)</f>
        <v>16520.094745597391</v>
      </c>
      <c r="K760" s="455">
        <f t="shared" ca="1" si="53"/>
        <v>39247.572472261978</v>
      </c>
      <c r="L760" s="455">
        <f t="shared" ca="1" si="54"/>
        <v>9458664.9658151362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9458664.9658151362</v>
      </c>
      <c r="J761" s="455">
        <f t="array" ref="J761">IFERROR(INDEX('Retirement Calculator'!K:K,MATCH('Lorri 401b'!N761,'Retirement Calculator'!A:A,0),0),0)</f>
        <v>16520.094745597391</v>
      </c>
      <c r="K761" s="455">
        <f t="shared" ca="1" si="53"/>
        <v>39342.270296123083</v>
      </c>
      <c r="L761" s="455">
        <f t="shared" ca="1" si="54"/>
        <v>9481487.1413656622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9481487.1413656622</v>
      </c>
      <c r="J762" s="455">
        <f t="array" ref="J762">IFERROR(INDEX('Retirement Calculator'!K:K,MATCH('Lorri 401b'!N762,'Retirement Calculator'!A:A,0),0),0)</f>
        <v>16520.094745597391</v>
      </c>
      <c r="K762" s="455">
        <f t="shared" ca="1" si="53"/>
        <v>39437.362694250274</v>
      </c>
      <c r="L762" s="455">
        <f t="shared" ca="1" si="54"/>
        <v>9504404.4093143158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9504404.4093143158</v>
      </c>
      <c r="J763" s="455">
        <f t="array" ref="J763">IFERROR(INDEX('Retirement Calculator'!K:K,MATCH('Lorri 401b'!N763,'Retirement Calculator'!A:A,0),0),0)</f>
        <v>16520.094745597391</v>
      </c>
      <c r="K763" s="455">
        <f t="shared" ca="1" si="53"/>
        <v>39532.851310702994</v>
      </c>
      <c r="L763" s="455">
        <f t="shared" ca="1" si="54"/>
        <v>9527417.1658794228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9527417.1658794228</v>
      </c>
      <c r="J764" s="455">
        <f t="array" ref="J764">IFERROR(INDEX('Retirement Calculator'!K:K,MATCH('Lorri 401b'!N764,'Retirement Calculator'!A:A,0),0),0)</f>
        <v>16520.094745597391</v>
      </c>
      <c r="K764" s="455">
        <f t="shared" ca="1" si="53"/>
        <v>39628.737796390938</v>
      </c>
      <c r="L764" s="455">
        <f t="shared" ca="1" si="54"/>
        <v>9550525.8089302164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9550525.8089302164</v>
      </c>
      <c r="J765" s="455">
        <f t="array" ref="J765">IFERROR(INDEX('Retirement Calculator'!K:K,MATCH('Lorri 401b'!N765,'Retirement Calculator'!A:A,0),0),0)</f>
        <v>16520.094745597391</v>
      </c>
      <c r="K765" s="455">
        <f t="shared" ca="1" si="53"/>
        <v>39725.023809102582</v>
      </c>
      <c r="L765" s="455">
        <f t="shared" ca="1" si="54"/>
        <v>9573730.7379937228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9573730.7379937228</v>
      </c>
      <c r="J766" s="455">
        <f t="array" ref="J766">IFERROR(INDEX('Retirement Calculator'!K:K,MATCH('Lorri 401b'!N766,'Retirement Calculator'!A:A,0),0),0)</f>
        <v>16520.094745597391</v>
      </c>
      <c r="K766" s="455">
        <f t="shared" ca="1" si="53"/>
        <v>39821.711013533859</v>
      </c>
      <c r="L766" s="455">
        <f t="shared" ca="1" si="54"/>
        <v>9597032.3542616591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9597032.3542616591</v>
      </c>
      <c r="J767" s="455">
        <f t="array" ref="J767">IFERROR(INDEX('Retirement Calculator'!K:K,MATCH('Lorri 401b'!N767,'Retirement Calculator'!A:A,0),0),0)</f>
        <v>16520.094745597391</v>
      </c>
      <c r="K767" s="455">
        <f t="shared" ca="1" si="53"/>
        <v>39918.801081316924</v>
      </c>
      <c r="L767" s="455">
        <f t="shared" ca="1" si="54"/>
        <v>9620431.0605973788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9620431.0605973788</v>
      </c>
      <c r="J768" s="455">
        <f t="array" ref="J768">IFERROR(INDEX('Retirement Calculator'!K:K,MATCH('Lorri 401b'!N768,'Retirement Calculator'!A:A,0),0),0)</f>
        <v>16520.094745597391</v>
      </c>
      <c r="K768" s="455">
        <f t="shared" ca="1" si="53"/>
        <v>40016.29569104909</v>
      </c>
      <c r="L768" s="455">
        <f t="shared" ca="1" si="54"/>
        <v>9643927.2615428306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9643927.2615428306</v>
      </c>
      <c r="J769" s="455">
        <f t="array" ref="J769">IFERROR(INDEX('Retirement Calculator'!K:K,MATCH('Lorri 401b'!N769,'Retirement Calculator'!A:A,0),0),0)</f>
        <v>16520.094745597391</v>
      </c>
      <c r="K769" s="455">
        <f t="shared" ca="1" si="53"/>
        <v>40114.196528321809</v>
      </c>
      <c r="L769" s="455">
        <f t="shared" ca="1" si="54"/>
        <v>9667521.3633255549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9667521.3633255549</v>
      </c>
      <c r="J770" s="455">
        <f t="array" ref="J770">IFERROR(INDEX('Retirement Calculator'!K:K,MATCH('Lorri 401b'!N770,'Retirement Calculator'!A:A,0),0),0)</f>
        <v>16520.094745597391</v>
      </c>
      <c r="K770" s="455">
        <f t="shared" ca="1" si="53"/>
        <v>40212.505285749823</v>
      </c>
      <c r="L770" s="455">
        <f t="shared" ca="1" si="54"/>
        <v>9691213.7738657072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9691213.7738657072</v>
      </c>
      <c r="J771" s="455">
        <f t="array" ref="J771">IFERROR(INDEX('Retirement Calculator'!K:K,MATCH('Lorri 401b'!N771,'Retirement Calculator'!A:A,0),0),0)</f>
        <v>16520.094745597391</v>
      </c>
      <c r="K771" s="455">
        <f t="shared" ca="1" si="53"/>
        <v>40311.223663000463</v>
      </c>
      <c r="L771" s="455">
        <f t="shared" ca="1" si="54"/>
        <v>9715004.9027831107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9715004.9027831107</v>
      </c>
      <c r="J772" s="455">
        <f t="array" ref="J772">IFERROR(INDEX('Retirement Calculator'!K:K,MATCH('Lorri 401b'!N772,'Retirement Calculator'!A:A,0),0),0)</f>
        <v>16520.094745597391</v>
      </c>
      <c r="K772" s="455">
        <f t="shared" ca="1" si="53"/>
        <v>40410.353366822972</v>
      </c>
      <c r="L772" s="455">
        <f t="shared" ca="1" si="54"/>
        <v>9738895.1614043377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9738895.1614043377</v>
      </c>
      <c r="J773" s="455">
        <f t="array" ref="J773">IFERROR(INDEX('Retirement Calculator'!K:K,MATCH('Lorri 401b'!N773,'Retirement Calculator'!A:A,0),0),0)</f>
        <v>16520.094745597391</v>
      </c>
      <c r="K773" s="455">
        <f t="shared" ref="K773:K1027" ca="1" si="79">IPMT(M773/12,1,12,-I773+J773,,0)</f>
        <v>40509.896111078087</v>
      </c>
      <c r="L773" s="455">
        <f t="shared" ref="L773:L1027" ca="1" si="80">I773-J773+K773</f>
        <v>9762884.9627698194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9762884.9627698194</v>
      </c>
      <c r="J774" s="455">
        <f t="array" ref="J774">IFERROR(INDEX('Retirement Calculator'!K:K,MATCH('Lorri 401b'!N774,'Retirement Calculator'!A:A,0),0),0)</f>
        <v>16520.094745597391</v>
      </c>
      <c r="K774" s="455">
        <f t="shared" ca="1" si="79"/>
        <v>40609.853616767592</v>
      </c>
      <c r="L774" s="455">
        <f t="shared" ca="1" si="80"/>
        <v>9786974.721640991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9786974.721640991</v>
      </c>
      <c r="J775" s="455">
        <f t="array" ref="J775">IFERROR(INDEX('Retirement Calculator'!K:K,MATCH('Lorri 401b'!N775,'Retirement Calculator'!A:A,0),0),0)</f>
        <v>16520.094745597391</v>
      </c>
      <c r="K775" s="455">
        <f t="shared" ca="1" si="79"/>
        <v>40710.22761206414</v>
      </c>
      <c r="L775" s="455">
        <f t="shared" ca="1" si="80"/>
        <v>9811164.8545074575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9811164.8545074575</v>
      </c>
      <c r="J776" s="455">
        <f t="array" ref="J776">IFERROR(INDEX('Retirement Calculator'!K:K,MATCH('Lorri 401b'!N776,'Retirement Calculator'!A:A,0),0),0)</f>
        <v>16520.094745597391</v>
      </c>
      <c r="K776" s="455">
        <f t="shared" ca="1" si="79"/>
        <v>40811.019832341088</v>
      </c>
      <c r="L776" s="455">
        <f t="shared" ca="1" si="80"/>
        <v>9835455.7795942016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9835455.7795942016</v>
      </c>
      <c r="J777" s="455">
        <f t="array" ref="J777">IFERROR(INDEX('Retirement Calculator'!K:K,MATCH('Lorri 401b'!N777,'Retirement Calculator'!A:A,0),0),0)</f>
        <v>16520.094745597391</v>
      </c>
      <c r="K777" s="455">
        <f t="shared" ca="1" si="79"/>
        <v>40912.232020202522</v>
      </c>
      <c r="L777" s="455">
        <f t="shared" ca="1" si="80"/>
        <v>9859847.9168688077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9859847.9168688077</v>
      </c>
      <c r="J778" s="455">
        <f t="array" ref="J778">IFERROR(INDEX('Retirement Calculator'!K:K,MATCH('Lorri 401b'!N778,'Retirement Calculator'!A:A,0),0),0)</f>
        <v>16520.094745597391</v>
      </c>
      <c r="K778" s="455">
        <f t="shared" ca="1" si="79"/>
        <v>41013.865925513375</v>
      </c>
      <c r="L778" s="455">
        <f t="shared" ca="1" si="80"/>
        <v>9884341.6880487241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9884341.6880487241</v>
      </c>
      <c r="J779" s="455">
        <f t="array" ref="J779">IFERROR(INDEX('Retirement Calculator'!K:K,MATCH('Lorri 401b'!N779,'Retirement Calculator'!A:A,0),0),0)</f>
        <v>16520.094745597391</v>
      </c>
      <c r="K779" s="455">
        <f t="shared" ca="1" si="79"/>
        <v>41115.923305429693</v>
      </c>
      <c r="L779" s="455">
        <f t="shared" ca="1" si="80"/>
        <v>9908937.5166085567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9908937.5166085567</v>
      </c>
      <c r="J780" s="455">
        <f t="array" ref="J780">IFERROR(INDEX('Retirement Calculator'!K:K,MATCH('Lorri 401b'!N780,'Retirement Calculator'!A:A,0),0),0)</f>
        <v>16520.094745597391</v>
      </c>
      <c r="K780" s="455">
        <f t="shared" ca="1" si="79"/>
        <v>41218.405924428997</v>
      </c>
      <c r="L780" s="455">
        <f t="shared" ca="1" si="80"/>
        <v>9933635.8277873881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9933635.8277873881</v>
      </c>
      <c r="J781" s="455">
        <f t="array" ref="J781">IFERROR(INDEX('Retirement Calculator'!K:K,MATCH('Lorri 401b'!N781,'Retirement Calculator'!A:A,0),0),0)</f>
        <v>16520.094745597391</v>
      </c>
      <c r="K781" s="455">
        <f t="shared" ca="1" si="79"/>
        <v>41321.315554340799</v>
      </c>
      <c r="L781" s="455">
        <f t="shared" ca="1" si="80"/>
        <v>9958437.0485961325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9958437.0485961325</v>
      </c>
      <c r="J782" s="455">
        <f t="array" ref="J782">IFERROR(INDEX('Retirement Calculator'!K:K,MATCH('Lorri 401b'!N782,'Retirement Calculator'!A:A,0),0),0)</f>
        <v>16520.094745597391</v>
      </c>
      <c r="K782" s="455">
        <f t="shared" ca="1" si="79"/>
        <v>41424.65397437723</v>
      </c>
      <c r="L782" s="455">
        <f t="shared" ca="1" si="80"/>
        <v>9983341.6078249123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9983341.6078249123</v>
      </c>
      <c r="J783" s="455">
        <f t="array" ref="J783">IFERROR(INDEX('Retirement Calculator'!K:K,MATCH('Lorri 401b'!N783,'Retirement Calculator'!A:A,0),0),0)</f>
        <v>16520.094745597391</v>
      </c>
      <c r="K783" s="455">
        <f t="shared" ca="1" si="79"/>
        <v>41528.422971163811</v>
      </c>
      <c r="L783" s="455">
        <f t="shared" ca="1" si="80"/>
        <v>10008349.936050478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10008349.936050478</v>
      </c>
      <c r="J784" s="455">
        <f t="array" ref="J784">IFERROR(INDEX('Retirement Calculator'!K:K,MATCH('Lorri 401b'!N784,'Retirement Calculator'!A:A,0),0),0)</f>
        <v>16520.094745597391</v>
      </c>
      <c r="K784" s="455">
        <f t="shared" ca="1" si="79"/>
        <v>41632.624338770336</v>
      </c>
      <c r="L784" s="455">
        <f t="shared" ca="1" si="80"/>
        <v>10033462.465643652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10033462.465643652</v>
      </c>
      <c r="J785" s="455">
        <f t="array" ref="J785">IFERROR(INDEX('Retirement Calculator'!K:K,MATCH('Lorri 401b'!N785,'Retirement Calculator'!A:A,0),0),0)</f>
        <v>16520.094745597391</v>
      </c>
      <c r="K785" s="455">
        <f t="shared" ca="1" si="79"/>
        <v>41737.259878741897</v>
      </c>
      <c r="L785" s="455">
        <f t="shared" ca="1" si="80"/>
        <v>10058679.630776796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10058679.630776796</v>
      </c>
      <c r="J786" s="455">
        <f t="array" ref="J786">IFERROR(INDEX('Retirement Calculator'!K:K,MATCH('Lorri 401b'!N786,'Retirement Calculator'!A:A,0),0),0)</f>
        <v>16520.094745597391</v>
      </c>
      <c r="K786" s="455">
        <f t="shared" ca="1" si="79"/>
        <v>41842.331400129995</v>
      </c>
      <c r="L786" s="455">
        <f t="shared" ca="1" si="80"/>
        <v>10084001.86743133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10084001.86743133</v>
      </c>
      <c r="J787" s="455">
        <f t="array" ref="J787">IFERROR(INDEX('Retirement Calculator'!K:K,MATCH('Lorri 401b'!N787,'Retirement Calculator'!A:A,0),0),0)</f>
        <v>16520.094745597391</v>
      </c>
      <c r="K787" s="455">
        <f t="shared" ca="1" si="79"/>
        <v>41947.840719523883</v>
      </c>
      <c r="L787" s="455">
        <f t="shared" ca="1" si="80"/>
        <v>10109429.613405257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10109429.613405257</v>
      </c>
      <c r="J788" s="455">
        <f t="array" ref="J788">IFERROR(INDEX('Retirement Calculator'!K:K,MATCH('Lorri 401b'!N788,'Retirement Calculator'!A:A,0),0),0)</f>
        <v>16520.094745597391</v>
      </c>
      <c r="K788" s="455">
        <f t="shared" ca="1" si="79"/>
        <v>42053.789661081915</v>
      </c>
      <c r="L788" s="455">
        <f t="shared" ca="1" si="80"/>
        <v>10134963.308320742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10134963.308320742</v>
      </c>
      <c r="J789" s="455">
        <f t="array" ref="J789">IFERROR(INDEX('Retirement Calculator'!K:K,MATCH('Lorri 401b'!N789,'Retirement Calculator'!A:A,0),0),0)</f>
        <v>16520.094745597391</v>
      </c>
      <c r="K789" s="455">
        <f t="shared" ca="1" si="79"/>
        <v>42160.180056563106</v>
      </c>
      <c r="L789" s="455">
        <f t="shared" ca="1" si="80"/>
        <v>10160603.393631708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10160603.393631708</v>
      </c>
      <c r="J790" s="455">
        <f t="array" ref="J790">IFERROR(INDEX('Retirement Calculator'!K:K,MATCH('Lorri 401b'!N790,'Retirement Calculator'!A:A,0),0),0)</f>
        <v>16520.094745597391</v>
      </c>
      <c r="K790" s="455">
        <f t="shared" ca="1" si="79"/>
        <v>42267.013745358796</v>
      </c>
      <c r="L790" s="455">
        <f t="shared" ca="1" si="80"/>
        <v>10186350.312631469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10186350.312631469</v>
      </c>
      <c r="J791" s="455">
        <f t="array" ref="J791">IFERROR(INDEX('Retirement Calculator'!K:K,MATCH('Lorri 401b'!N791,'Retirement Calculator'!A:A,0),0),0)</f>
        <v>16520.094745597391</v>
      </c>
      <c r="K791" s="455">
        <f t="shared" ca="1" si="79"/>
        <v>42374.292574524465</v>
      </c>
      <c r="L791" s="455">
        <f t="shared" ca="1" si="80"/>
        <v>10212204.510460397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10212204.510460397</v>
      </c>
      <c r="J792" s="455">
        <f t="array" ref="J792">IFERROR(INDEX('Retirement Calculator'!K:K,MATCH('Lorri 401b'!N792,'Retirement Calculator'!A:A,0),0),0)</f>
        <v>16520.094745597391</v>
      </c>
      <c r="K792" s="455">
        <f t="shared" ca="1" si="79"/>
        <v>42482.01839881167</v>
      </c>
      <c r="L792" s="455">
        <f t="shared" ca="1" si="80"/>
        <v>10238166.434113612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10238166.434113612</v>
      </c>
      <c r="J793" s="455">
        <f t="array" ref="J793">IFERROR(INDEX('Retirement Calculator'!K:K,MATCH('Lorri 401b'!N793,'Retirement Calculator'!A:A,0),0),0)</f>
        <v>16520.094745597391</v>
      </c>
      <c r="K793" s="455">
        <f t="shared" ca="1" si="79"/>
        <v>42590.193080700061</v>
      </c>
      <c r="L793" s="455">
        <f t="shared" ca="1" si="80"/>
        <v>10264236.532448716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10264236.532448716</v>
      </c>
      <c r="J794" s="455">
        <f t="array" ref="J794">IFERROR(INDEX('Retirement Calculator'!K:K,MATCH('Lorri 401b'!N794,'Retirement Calculator'!A:A,0),0),0)</f>
        <v>16520.094745597391</v>
      </c>
      <c r="K794" s="455">
        <f t="shared" ca="1" si="79"/>
        <v>42698.818490429665</v>
      </c>
      <c r="L794" s="455">
        <f t="shared" ca="1" si="80"/>
        <v>10290415.256193548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10290415.256193548</v>
      </c>
      <c r="J795" s="455">
        <f t="array" ref="J795">IFERROR(INDEX('Retirement Calculator'!K:K,MATCH('Lorri 401b'!N795,'Retirement Calculator'!A:A,0),0),0)</f>
        <v>16520.094745597391</v>
      </c>
      <c r="K795" s="455">
        <f t="shared" ca="1" si="79"/>
        <v>42807.896506033132</v>
      </c>
      <c r="L795" s="455">
        <f t="shared" ca="1" si="80"/>
        <v>10316703.057953985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10316703.057953985</v>
      </c>
      <c r="J796" s="455">
        <f t="array" ref="J796">IFERROR(INDEX('Retirement Calculator'!K:K,MATCH('Lorri 401b'!N796,'Retirement Calculator'!A:A,0),0),0)</f>
        <v>16520.094745597391</v>
      </c>
      <c r="K796" s="455">
        <f t="shared" ca="1" si="79"/>
        <v>42917.429013368288</v>
      </c>
      <c r="L796" s="455">
        <f t="shared" ca="1" si="80"/>
        <v>10343100.392221756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10343100.392221756</v>
      </c>
      <c r="J797" s="455">
        <f t="array" ref="J797">IFERROR(INDEX('Retirement Calculator'!K:K,MATCH('Lorri 401b'!N797,'Retirement Calculator'!A:A,0),0),0)</f>
        <v>16520.094745597391</v>
      </c>
      <c r="K797" s="455">
        <f t="shared" ca="1" si="79"/>
        <v>43027.417906150666</v>
      </c>
      <c r="L797" s="455">
        <f t="shared" ca="1" si="80"/>
        <v>10369607.71538231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10369607.71538231</v>
      </c>
      <c r="J798" s="455">
        <f t="array" ref="J798">IFERROR(INDEX('Retirement Calculator'!K:K,MATCH('Lorri 401b'!N798,'Retirement Calculator'!A:A,0),0),0)</f>
        <v>16520.094745597391</v>
      </c>
      <c r="K798" s="455">
        <f t="shared" ca="1" si="79"/>
        <v>43137.865085986305</v>
      </c>
      <c r="L798" s="455">
        <f t="shared" ca="1" si="80"/>
        <v>10396225.485722698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10396225.485722698</v>
      </c>
      <c r="J799" s="455">
        <f t="array" ref="J799">IFERROR(INDEX('Retirement Calculator'!K:K,MATCH('Lorri 401b'!N799,'Retirement Calculator'!A:A,0),0),0)</f>
        <v>16520.094745597391</v>
      </c>
      <c r="K799" s="455">
        <f t="shared" ca="1" si="79"/>
        <v>43248.772462404588</v>
      </c>
      <c r="L799" s="455">
        <f t="shared" ca="1" si="80"/>
        <v>10422954.163439507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10422954.163439507</v>
      </c>
      <c r="J800" s="455">
        <f t="array" ref="J800">IFERROR(INDEX('Retirement Calculator'!K:K,MATCH('Lorri 401b'!N800,'Retirement Calculator'!A:A,0),0),0)</f>
        <v>16520.094745597391</v>
      </c>
      <c r="K800" s="455">
        <f t="shared" ca="1" si="79"/>
        <v>43360.141952891288</v>
      </c>
      <c r="L800" s="455">
        <f t="shared" ca="1" si="80"/>
        <v>10449794.210646801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10449794.210646801</v>
      </c>
      <c r="J801" s="455">
        <f t="array" ref="J801">IFERROR(INDEX('Retirement Calculator'!K:K,MATCH('Lorri 401b'!N801,'Retirement Calculator'!A:A,0),0),0)</f>
        <v>16520.094745597391</v>
      </c>
      <c r="K801" s="455">
        <f t="shared" ca="1" si="79"/>
        <v>43471.975482921684</v>
      </c>
      <c r="L801" s="455">
        <f t="shared" ca="1" si="80"/>
        <v>10476746.091384126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10476746.091384126</v>
      </c>
      <c r="J802" s="455">
        <f t="array" ref="J802">IFERROR(INDEX('Retirement Calculator'!K:K,MATCH('Lorri 401b'!N802,'Retirement Calculator'!A:A,0),0),0)</f>
        <v>16520.094745597391</v>
      </c>
      <c r="K802" s="455">
        <f t="shared" ca="1" si="79"/>
        <v>43584.27498599387</v>
      </c>
      <c r="L802" s="455">
        <f t="shared" ca="1" si="80"/>
        <v>10503810.271624522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10503810.271624522</v>
      </c>
      <c r="J803" s="455">
        <f t="array" ref="J803">IFERROR(INDEX('Retirement Calculator'!K:K,MATCH('Lorri 401b'!N803,'Retirement Calculator'!A:A,0),0),0)</f>
        <v>16520.094745597391</v>
      </c>
      <c r="K803" s="455">
        <f t="shared" ca="1" si="79"/>
        <v>43697.042403662192</v>
      </c>
      <c r="L803" s="455">
        <f t="shared" ca="1" si="80"/>
        <v>10530987.219282588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10530987.219282588</v>
      </c>
      <c r="J804" s="455">
        <f t="array" ref="J804">IFERROR(INDEX('Retirement Calculator'!K:K,MATCH('Lorri 401b'!N804,'Retirement Calculator'!A:A,0),0),0)</f>
        <v>16520.094745597391</v>
      </c>
      <c r="K804" s="455">
        <f t="shared" ca="1" si="79"/>
        <v>43810.279685570793</v>
      </c>
      <c r="L804" s="455">
        <f t="shared" ca="1" si="80"/>
        <v>10558277.404222561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10558277.404222561</v>
      </c>
      <c r="J805" s="455">
        <f t="array" ref="J805">IFERROR(INDEX('Retirement Calculator'!K:K,MATCH('Lorri 401b'!N805,'Retirement Calculator'!A:A,0),0),0)</f>
        <v>16520.094745597391</v>
      </c>
      <c r="K805" s="455">
        <f t="shared" ca="1" si="79"/>
        <v>43923.988789487354</v>
      </c>
      <c r="L805" s="455">
        <f t="shared" ca="1" si="80"/>
        <v>10585681.298266452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10585681.298266452</v>
      </c>
      <c r="J806" s="455">
        <f t="array" ref="J806">IFERROR(INDEX('Retirement Calculator'!K:K,MATCH('Lorri 401b'!N806,'Retirement Calculator'!A:A,0),0),0)</f>
        <v>16520.094745597391</v>
      </c>
      <c r="K806" s="455">
        <f t="shared" ca="1" si="79"/>
        <v>44038.171681336898</v>
      </c>
      <c r="L806" s="455">
        <f t="shared" ca="1" si="80"/>
        <v>10613199.375202192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10613199.375202192</v>
      </c>
      <c r="J807" s="455">
        <f t="array" ref="J807">IFERROR(INDEX('Retirement Calculator'!K:K,MATCH('Lorri 401b'!N807,'Retirement Calculator'!A:A,0),0),0)</f>
        <v>16520.094745597391</v>
      </c>
      <c r="K807" s="455">
        <f t="shared" ca="1" si="79"/>
        <v>44152.830335235813</v>
      </c>
      <c r="L807" s="455">
        <f t="shared" ca="1" si="80"/>
        <v>10640832.11079183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10640832.11079183</v>
      </c>
      <c r="J808" s="455">
        <f t="array" ref="J808">IFERROR(INDEX('Retirement Calculator'!K:K,MATCH('Lorri 401b'!N808,'Retirement Calculator'!A:A,0),0),0)</f>
        <v>16520.094745597391</v>
      </c>
      <c r="K808" s="455">
        <f t="shared" ca="1" si="79"/>
        <v>44267.966733525973</v>
      </c>
      <c r="L808" s="455">
        <f t="shared" ca="1" si="80"/>
        <v>10668579.98277976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10668579.98277976</v>
      </c>
      <c r="J809" s="455">
        <f t="array" ref="J809">IFERROR(INDEX('Retirement Calculator'!K:K,MATCH('Lorri 401b'!N809,'Retirement Calculator'!A:A,0),0),0)</f>
        <v>16520.094745597391</v>
      </c>
      <c r="K809" s="455">
        <f t="shared" ca="1" si="79"/>
        <v>44383.582866809011</v>
      </c>
      <c r="L809" s="455">
        <f t="shared" ca="1" si="80"/>
        <v>10696443.470900971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10696443.470900971</v>
      </c>
      <c r="J810" s="455">
        <f t="array" ref="J810">IFERROR(INDEX('Retirement Calculator'!K:K,MATCH('Lorri 401b'!N810,'Retirement Calculator'!A:A,0),0),0)</f>
        <v>16520.094745597391</v>
      </c>
      <c r="K810" s="455">
        <f t="shared" ca="1" si="79"/>
        <v>44499.680733980727</v>
      </c>
      <c r="L810" s="455">
        <f t="shared" ca="1" si="80"/>
        <v>10724423.056889355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10724423.056889355</v>
      </c>
      <c r="J811" s="455">
        <f t="array" ref="J811">IFERROR(INDEX('Retirement Calculator'!K:K,MATCH('Lorri 401b'!N811,'Retirement Calculator'!A:A,0),0),0)</f>
        <v>16520.094745597391</v>
      </c>
      <c r="K811" s="455">
        <f t="shared" ca="1" si="79"/>
        <v>44616.262342265662</v>
      </c>
      <c r="L811" s="455">
        <f t="shared" ca="1" si="80"/>
        <v>10752519.224486023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10752519.224486023</v>
      </c>
      <c r="J812" s="455">
        <f t="array" ref="J812">IFERROR(INDEX('Retirement Calculator'!K:K,MATCH('Lorri 401b'!N812,'Retirement Calculator'!A:A,0),0),0)</f>
        <v>16520.094745597391</v>
      </c>
      <c r="K812" s="455">
        <f t="shared" ca="1" si="79"/>
        <v>44733.329707251774</v>
      </c>
      <c r="L812" s="455">
        <f t="shared" ca="1" si="80"/>
        <v>10780732.459447678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10780732.459447678</v>
      </c>
      <c r="J813" s="455">
        <f t="array" ref="J813">IFERROR(INDEX('Retirement Calculator'!K:K,MATCH('Lorri 401b'!N813,'Retirement Calculator'!A:A,0),0),0)</f>
        <v>16520.094745597391</v>
      </c>
      <c r="K813" s="455">
        <f t="shared" ca="1" si="79"/>
        <v>44850.884852925337</v>
      </c>
      <c r="L813" s="455">
        <f t="shared" ca="1" si="80"/>
        <v>10809063.249555007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10809063.249555007</v>
      </c>
      <c r="J814" s="455">
        <f t="array" ref="J814">IFERROR(INDEX('Retirement Calculator'!K:K,MATCH('Lorri 401b'!N814,'Retirement Calculator'!A:A,0),0),0)</f>
        <v>16520.094745597391</v>
      </c>
      <c r="K814" s="455">
        <f t="shared" ca="1" si="79"/>
        <v>44968.929811705872</v>
      </c>
      <c r="L814" s="455">
        <f t="shared" ca="1" si="80"/>
        <v>10837512.084621117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10837512.084621117</v>
      </c>
      <c r="J815" s="455">
        <f t="array" ref="J815">IFERROR(INDEX('Retirement Calculator'!K:K,MATCH('Lorri 401b'!N815,'Retirement Calculator'!A:A,0),0),0)</f>
        <v>16520.094745597391</v>
      </c>
      <c r="K815" s="455">
        <f t="shared" ca="1" si="79"/>
        <v>45087.466624481334</v>
      </c>
      <c r="L815" s="455">
        <f t="shared" ca="1" si="80"/>
        <v>10866079.456500001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10866079.456500001</v>
      </c>
      <c r="J816" s="455">
        <f t="array" ref="J816">IFERROR(INDEX('Retirement Calculator'!K:K,MATCH('Lorri 401b'!N816,'Retirement Calculator'!A:A,0),0),0)</f>
        <v>16520.094745597391</v>
      </c>
      <c r="K816" s="455">
        <f t="shared" ca="1" si="79"/>
        <v>45206.497340643349</v>
      </c>
      <c r="L816" s="455">
        <f t="shared" ca="1" si="80"/>
        <v>10894765.859095048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10894765.859095048</v>
      </c>
      <c r="J817" s="455">
        <f t="array" ref="J817">IFERROR(INDEX('Retirement Calculator'!K:K,MATCH('Lorri 401b'!N817,'Retirement Calculator'!A:A,0),0),0)</f>
        <v>16520.094745597391</v>
      </c>
      <c r="K817" s="455">
        <f t="shared" ca="1" si="79"/>
        <v>45326.024018122713</v>
      </c>
      <c r="L817" s="455">
        <f t="shared" ca="1" si="80"/>
        <v>10923571.788367573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10923571.788367573</v>
      </c>
      <c r="J818" s="455">
        <f t="array" ref="J818">IFERROR(INDEX('Retirement Calculator'!K:K,MATCH('Lorri 401b'!N818,'Retirement Calculator'!A:A,0),0),0)</f>
        <v>16520.094745597391</v>
      </c>
      <c r="K818" s="455">
        <f t="shared" ca="1" si="79"/>
        <v>45446.048723424901</v>
      </c>
      <c r="L818" s="455">
        <f t="shared" ca="1" si="80"/>
        <v>10952497.742345402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10952497.742345402</v>
      </c>
      <c r="J819" s="455">
        <f t="array" ref="J819">IFERROR(INDEX('Retirement Calculator'!K:K,MATCH('Lorri 401b'!N819,'Retirement Calculator'!A:A,0),0),0)</f>
        <v>16520.094745597391</v>
      </c>
      <c r="K819" s="455">
        <f t="shared" ca="1" si="79"/>
        <v>45566.573531665854</v>
      </c>
      <c r="L819" s="455">
        <f t="shared" ca="1" si="80"/>
        <v>10981544.221131472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10981544.221131472</v>
      </c>
      <c r="J820" s="455">
        <f t="array" ref="J820">IFERROR(INDEX('Retirement Calculator'!K:K,MATCH('Lorri 401b'!N820,'Retirement Calculator'!A:A,0),0),0)</f>
        <v>16520.094745597391</v>
      </c>
      <c r="K820" s="455">
        <f t="shared" ca="1" si="79"/>
        <v>45687.600526607814</v>
      </c>
      <c r="L820" s="455">
        <f t="shared" ca="1" si="80"/>
        <v>11010711.726912484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11010711.726912484</v>
      </c>
      <c r="J821" s="455">
        <f t="array" ref="J821">IFERROR(INDEX('Retirement Calculator'!K:K,MATCH('Lorri 401b'!N821,'Retirement Calculator'!A:A,0),0),0)</f>
        <v>16520.094745597391</v>
      </c>
      <c r="K821" s="455">
        <f t="shared" ca="1" si="79"/>
        <v>45809.131800695359</v>
      </c>
      <c r="L821" s="455">
        <f t="shared" ca="1" si="80"/>
        <v>11040000.763967583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11040000.763967583</v>
      </c>
      <c r="J822" s="455">
        <f t="array" ref="J822">IFERROR(INDEX('Retirement Calculator'!K:K,MATCH('Lorri 401b'!N822,'Retirement Calculator'!A:A,0),0),0)</f>
        <v>16520.094745597391</v>
      </c>
      <c r="K822" s="455">
        <f t="shared" ca="1" si="79"/>
        <v>45931.169455091607</v>
      </c>
      <c r="L822" s="455">
        <f t="shared" ca="1" si="80"/>
        <v>11069411.838677078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11069411.838677078</v>
      </c>
      <c r="J823" s="455">
        <f t="array" ref="J823">IFERROR(INDEX('Retirement Calculator'!K:K,MATCH('Lorri 401b'!N823,'Retirement Calculator'!A:A,0),0),0)</f>
        <v>16520.094745597391</v>
      </c>
      <c r="K823" s="455">
        <f t="shared" ca="1" si="79"/>
        <v>46053.715599714509</v>
      </c>
      <c r="L823" s="455">
        <f t="shared" ca="1" si="80"/>
        <v>11098945.459531195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11098945.459531195</v>
      </c>
      <c r="J824" s="455">
        <f t="array" ref="J824">IFERROR(INDEX('Retirement Calculator'!K:K,MATCH('Lorri 401b'!N824,'Retirement Calculator'!A:A,0),0),0)</f>
        <v>16520.094745597391</v>
      </c>
      <c r="K824" s="455">
        <f t="shared" ca="1" si="79"/>
        <v>46176.772353273329</v>
      </c>
      <c r="L824" s="455">
        <f t="shared" ca="1" si="80"/>
        <v>11128602.137138871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11128602.137138871</v>
      </c>
      <c r="J825" s="455">
        <f t="array" ref="J825">IFERROR(INDEX('Retirement Calculator'!K:K,MATCH('Lorri 401b'!N825,'Retirement Calculator'!A:A,0),0),0)</f>
        <v>16520.094745597391</v>
      </c>
      <c r="K825" s="455">
        <f t="shared" ca="1" si="79"/>
        <v>46300.341843305308</v>
      </c>
      <c r="L825" s="455">
        <f t="shared" ca="1" si="80"/>
        <v>11158382.38423658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11158382.38423658</v>
      </c>
      <c r="J826" s="455">
        <f t="array" ref="J826">IFERROR(INDEX('Retirement Calculator'!K:K,MATCH('Lorri 401b'!N826,'Retirement Calculator'!A:A,0),0),0)</f>
        <v>16520.094745597391</v>
      </c>
      <c r="K826" s="455">
        <f t="shared" ca="1" si="79"/>
        <v>46424.426206212425</v>
      </c>
      <c r="L826" s="455">
        <f t="shared" ca="1" si="80"/>
        <v>11188286.715697195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11188286.715697195</v>
      </c>
      <c r="J827" s="455">
        <f t="array" ref="J827">IFERROR(INDEX('Retirement Calculator'!K:K,MATCH('Lorri 401b'!N827,'Retirement Calculator'!A:A,0),0),0)</f>
        <v>16520.094745597391</v>
      </c>
      <c r="K827" s="455">
        <f t="shared" ca="1" si="79"/>
        <v>46549.027587298326</v>
      </c>
      <c r="L827" s="455">
        <f t="shared" ca="1" si="80"/>
        <v>11218315.648538897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11218315.648538897</v>
      </c>
      <c r="J828" s="455">
        <f t="array" ref="J828">IFERROR(INDEX('Retirement Calculator'!K:K,MATCH('Lorri 401b'!N828,'Retirement Calculator'!A:A,0),0),0)</f>
        <v>16520.094745597391</v>
      </c>
      <c r="K828" s="455">
        <f t="shared" ca="1" si="79"/>
        <v>46674.148140805417</v>
      </c>
      <c r="L828" s="455">
        <f t="shared" ca="1" si="80"/>
        <v>11248469.701934105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11248469.701934105</v>
      </c>
      <c r="J829" s="455">
        <f t="array" ref="J829">IFERROR(INDEX('Retirement Calculator'!K:K,MATCH('Lorri 401b'!N829,'Retirement Calculator'!A:A,0),0),0)</f>
        <v>16520.094745597391</v>
      </c>
      <c r="K829" s="455">
        <f t="shared" ca="1" si="79"/>
        <v>46799.790029952113</v>
      </c>
      <c r="L829" s="455">
        <f t="shared" ca="1" si="80"/>
        <v>11278749.39721846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11278749.39721846</v>
      </c>
      <c r="J830" s="455">
        <f t="array" ref="J830">IFERROR(INDEX('Retirement Calculator'!K:K,MATCH('Lorri 401b'!N830,'Retirement Calculator'!A:A,0),0),0)</f>
        <v>16520.094745597391</v>
      </c>
      <c r="K830" s="455">
        <f t="shared" ca="1" si="79"/>
        <v>46925.955426970264</v>
      </c>
      <c r="L830" s="455">
        <f t="shared" ca="1" si="80"/>
        <v>11309155.257899834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11309155.257899834</v>
      </c>
      <c r="J831" s="455">
        <f t="array" ref="J831">IFERROR(INDEX('Retirement Calculator'!K:K,MATCH('Lorri 401b'!N831,'Retirement Calculator'!A:A,0),0),0)</f>
        <v>16520.094745597391</v>
      </c>
      <c r="K831" s="455">
        <f t="shared" ca="1" si="79"/>
        <v>47052.646513142652</v>
      </c>
      <c r="L831" s="455">
        <f t="shared" ca="1" si="80"/>
        <v>11339687.809667381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11339687.809667381</v>
      </c>
      <c r="J832" s="455">
        <f t="array" ref="J832">IFERROR(INDEX('Retirement Calculator'!K:K,MATCH('Lorri 401b'!N832,'Retirement Calculator'!A:A,0),0),0)</f>
        <v>16520.094745597391</v>
      </c>
      <c r="K832" s="455">
        <f t="shared" ca="1" si="79"/>
        <v>47179.865478840766</v>
      </c>
      <c r="L832" s="455">
        <f t="shared" ca="1" si="80"/>
        <v>11370347.580400625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11370347.580400625</v>
      </c>
      <c r="J833" s="455">
        <f t="array" ref="J833">IFERROR(INDEX('Retirement Calculator'!K:K,MATCH('Lorri 401b'!N833,'Retirement Calculator'!A:A,0),0),0)</f>
        <v>16520.094745597391</v>
      </c>
      <c r="K833" s="455">
        <f t="shared" ca="1" si="79"/>
        <v>47307.614523562617</v>
      </c>
      <c r="L833" s="455">
        <f t="shared" ca="1" si="80"/>
        <v>11401135.100178592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11401135.100178592</v>
      </c>
      <c r="J834" s="455">
        <f t="array" ref="J834">IFERROR(INDEX('Retirement Calculator'!K:K,MATCH('Lorri 401b'!N834,'Retirement Calculator'!A:A,0),0),0)</f>
        <v>16520.094745597391</v>
      </c>
      <c r="K834" s="455">
        <f t="shared" ca="1" si="79"/>
        <v>47435.895855970812</v>
      </c>
      <c r="L834" s="455">
        <f t="shared" ca="1" si="80"/>
        <v>11432050.901288966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11432050.901288966</v>
      </c>
      <c r="J835" s="455">
        <f t="array" ref="J835">IFERROR(INDEX('Retirement Calculator'!K:K,MATCH('Lorri 401b'!N835,'Retirement Calculator'!A:A,0),0),0)</f>
        <v>16520.094745597391</v>
      </c>
      <c r="K835" s="455">
        <f t="shared" ca="1" si="79"/>
        <v>47564.711693930702</v>
      </c>
      <c r="L835" s="455">
        <f t="shared" ca="1" si="80"/>
        <v>11463095.5182373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11463095.5182373</v>
      </c>
      <c r="J836" s="455">
        <f t="array" ref="J836">IFERROR(INDEX('Retirement Calculator'!K:K,MATCH('Lorri 401b'!N836,'Retirement Calculator'!A:A,0),0),0)</f>
        <v>16520.094745597391</v>
      </c>
      <c r="K836" s="455">
        <f t="shared" ca="1" si="79"/>
        <v>47694.064264548761</v>
      </c>
      <c r="L836" s="455">
        <f t="shared" ca="1" si="80"/>
        <v>11494269.487756252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11494269.487756252</v>
      </c>
      <c r="J837" s="455">
        <f t="array" ref="J837">IFERROR(INDEX('Retirement Calculator'!K:K,MATCH('Lorri 401b'!N837,'Retirement Calculator'!A:A,0),0),0)</f>
        <v>16520.094745597391</v>
      </c>
      <c r="K837" s="455">
        <f t="shared" ca="1" si="79"/>
        <v>47823.955804211066</v>
      </c>
      <c r="L837" s="455">
        <f t="shared" ca="1" si="80"/>
        <v>11525573.348814866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11525573.348814866</v>
      </c>
      <c r="J838" s="455">
        <f t="array" ref="J838">IFERROR(INDEX('Retirement Calculator'!K:K,MATCH('Lorri 401b'!N838,'Retirement Calculator'!A:A,0),0),0)</f>
        <v>16520.094745597391</v>
      </c>
      <c r="K838" s="455">
        <f t="shared" ca="1" si="79"/>
        <v>47954.388558621955</v>
      </c>
      <c r="L838" s="455">
        <f t="shared" ca="1" si="80"/>
        <v>11557007.642627891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11557007.642627891</v>
      </c>
      <c r="J839" s="455">
        <f t="array" ref="J839">IFERROR(INDEX('Retirement Calculator'!K:K,MATCH('Lorri 401b'!N839,'Retirement Calculator'!A:A,0),0),0)</f>
        <v>16520.094745597391</v>
      </c>
      <c r="K839" s="455">
        <f t="shared" ca="1" si="79"/>
        <v>48085.364782842895</v>
      </c>
      <c r="L839" s="455">
        <f t="shared" ca="1" si="80"/>
        <v>11588572.912665138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11588572.912665138</v>
      </c>
      <c r="J840" s="455">
        <f t="array" ref="J840">IFERROR(INDEX('Retirement Calculator'!K:K,MATCH('Lorri 401b'!N840,'Retirement Calculator'!A:A,0),0),0)</f>
        <v>16520.094745597391</v>
      </c>
      <c r="K840" s="455">
        <f t="shared" ca="1" si="79"/>
        <v>48216.886741331422</v>
      </c>
      <c r="L840" s="455">
        <f t="shared" ca="1" si="80"/>
        <v>11620269.704660872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11620269.704660872</v>
      </c>
      <c r="J841" s="455">
        <f t="array" ref="J841">IFERROR(INDEX('Retirement Calculator'!K:K,MATCH('Lorri 401b'!N841,'Retirement Calculator'!A:A,0),0),0)</f>
        <v>16520.094745597391</v>
      </c>
      <c r="K841" s="455">
        <f t="shared" ca="1" si="79"/>
        <v>48348.956707980309</v>
      </c>
      <c r="L841" s="455">
        <f t="shared" ca="1" si="80"/>
        <v>11652098.566623256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11652098.566623256</v>
      </c>
      <c r="J842" s="455">
        <f t="array" ref="J842">IFERROR(INDEX('Retirement Calculator'!K:K,MATCH('Lorri 401b'!N842,'Retirement Calculator'!A:A,0),0),0)</f>
        <v>16520.094745597391</v>
      </c>
      <c r="K842" s="455">
        <f t="shared" ca="1" si="79"/>
        <v>48481.576966156914</v>
      </c>
      <c r="L842" s="455">
        <f t="shared" ca="1" si="80"/>
        <v>11684060.048843816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11684060.048843816</v>
      </c>
      <c r="J843" s="455">
        <f t="array" ref="J843">IFERROR(INDEX('Retirement Calculator'!K:K,MATCH('Lorri 401b'!N843,'Retirement Calculator'!A:A,0),0),0)</f>
        <v>16520.094745597391</v>
      </c>
      <c r="K843" s="455">
        <f t="shared" ca="1" si="79"/>
        <v>48614.749808742577</v>
      </c>
      <c r="L843" s="455">
        <f t="shared" ca="1" si="80"/>
        <v>11716154.703906961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11716154.703906961</v>
      </c>
      <c r="J844" s="455">
        <f t="array" ref="J844">IFERROR(INDEX('Retirement Calculator'!K:K,MATCH('Lorri 401b'!N844,'Retirement Calculator'!A:A,0),0),0)</f>
        <v>16520.094745597391</v>
      </c>
      <c r="K844" s="455">
        <f t="shared" ca="1" si="79"/>
        <v>48748.477538172352</v>
      </c>
      <c r="L844" s="455">
        <f t="shared" ca="1" si="80"/>
        <v>11748383.086699536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11748383.086699536</v>
      </c>
      <c r="J845" s="455">
        <f t="array" ref="J845">IFERROR(INDEX('Retirement Calculator'!K:K,MATCH('Lorri 401b'!N845,'Retirement Calculator'!A:A,0),0),0)</f>
        <v>16520.094745597391</v>
      </c>
      <c r="K845" s="455">
        <f t="shared" ca="1" si="79"/>
        <v>48882.762466474749</v>
      </c>
      <c r="L845" s="455">
        <f t="shared" ca="1" si="80"/>
        <v>11780745.754420415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11780745.754420415</v>
      </c>
      <c r="J846" s="455">
        <f t="array" ref="J846">IFERROR(INDEX('Retirement Calculator'!K:K,MATCH('Lorri 401b'!N846,'Retirement Calculator'!A:A,0),0),0)</f>
        <v>16520.094745597391</v>
      </c>
      <c r="K846" s="455">
        <f t="shared" ca="1" si="79"/>
        <v>49017.606915311742</v>
      </c>
      <c r="L846" s="455">
        <f t="shared" ca="1" si="80"/>
        <v>11813243.26659013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11813243.26659013</v>
      </c>
      <c r="J847" s="455">
        <f t="array" ref="J847">IFERROR(INDEX('Retirement Calculator'!K:K,MATCH('Lorri 401b'!N847,'Retirement Calculator'!A:A,0),0),0)</f>
        <v>16520.094745597391</v>
      </c>
      <c r="K847" s="455">
        <f t="shared" ca="1" si="79"/>
        <v>49153.013216018888</v>
      </c>
      <c r="L847" s="455">
        <f t="shared" ca="1" si="80"/>
        <v>11845876.185060551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11845876.185060551</v>
      </c>
      <c r="J848" s="455">
        <f t="array" ref="J848">IFERROR(INDEX('Retirement Calculator'!K:K,MATCH('Lorri 401b'!N848,'Retirement Calculator'!A:A,0),0),0)</f>
        <v>16520.094745597391</v>
      </c>
      <c r="K848" s="455">
        <f t="shared" ca="1" si="79"/>
        <v>49288.983709645647</v>
      </c>
      <c r="L848" s="455">
        <f t="shared" ca="1" si="80"/>
        <v>11878645.074024601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11878645.074024601</v>
      </c>
      <c r="J849" s="455">
        <f t="array" ref="J849">IFERROR(INDEX('Retirement Calculator'!K:K,MATCH('Lorri 401b'!N849,'Retirement Calculator'!A:A,0),0),0)</f>
        <v>16520.094745597391</v>
      </c>
      <c r="K849" s="455">
        <f t="shared" ca="1" si="79"/>
        <v>49425.520746995848</v>
      </c>
      <c r="L849" s="455">
        <f t="shared" ca="1" si="80"/>
        <v>11911550.500026001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11911550.500026001</v>
      </c>
      <c r="J850" s="455">
        <f t="array" ref="J850">IFERROR(INDEX('Retirement Calculator'!K:K,MATCH('Lorri 401b'!N850,'Retirement Calculator'!A:A,0),0),0)</f>
        <v>16520.094745597391</v>
      </c>
      <c r="K850" s="455">
        <f t="shared" ca="1" si="79"/>
        <v>49562.626688668352</v>
      </c>
      <c r="L850" s="455">
        <f t="shared" ca="1" si="80"/>
        <v>11944593.031969072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11944593.031969072</v>
      </c>
      <c r="J851" s="455">
        <f t="array" ref="J851">IFERROR(INDEX('Retirement Calculator'!K:K,MATCH('Lorri 401b'!N851,'Retirement Calculator'!A:A,0),0),0)</f>
        <v>16520.094745597391</v>
      </c>
      <c r="K851" s="455">
        <f t="shared" ca="1" si="79"/>
        <v>49700.303905097811</v>
      </c>
      <c r="L851" s="455">
        <f t="shared" ca="1" si="80"/>
        <v>11977773.241128573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11977773.241128573</v>
      </c>
      <c r="J852" s="455">
        <f t="array" ref="J852">IFERROR(INDEX('Retirement Calculator'!K:K,MATCH('Lorri 401b'!N852,'Retirement Calculator'!A:A,0),0),0)</f>
        <v>16520.094745597391</v>
      </c>
      <c r="K852" s="455">
        <f t="shared" ca="1" si="79"/>
        <v>49838.554776595731</v>
      </c>
      <c r="L852" s="455">
        <f t="shared" ca="1" si="80"/>
        <v>12011091.701159572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12011091.701159572</v>
      </c>
      <c r="J853" s="455">
        <f t="array" ref="J853">IFERROR(INDEX('Retirement Calculator'!K:K,MATCH('Lorri 401b'!N853,'Retirement Calculator'!A:A,0),0),0)</f>
        <v>16520.094745597391</v>
      </c>
      <c r="K853" s="455">
        <f t="shared" ca="1" si="79"/>
        <v>49977.381693391566</v>
      </c>
      <c r="L853" s="455">
        <f t="shared" ca="1" si="80"/>
        <v>12044548.988107366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12044548.988107366</v>
      </c>
      <c r="J854" s="455">
        <f t="array" ref="J854">IFERROR(INDEX('Retirement Calculator'!K:K,MATCH('Lorri 401b'!N854,'Retirement Calculator'!A:A,0),0),0)</f>
        <v>16520.094745597391</v>
      </c>
      <c r="K854" s="455">
        <f t="shared" ca="1" si="79"/>
        <v>50116.787055674038</v>
      </c>
      <c r="L854" s="455">
        <f t="shared" ca="1" si="80"/>
        <v>12078145.680417445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12078145.680417445</v>
      </c>
      <c r="J855" s="455">
        <f t="array" ref="J855">IFERROR(INDEX('Retirement Calculator'!K:K,MATCH('Lorri 401b'!N855,'Retirement Calculator'!A:A,0),0),0)</f>
        <v>16520.094745597391</v>
      </c>
      <c r="K855" s="455">
        <f t="shared" ca="1" si="79"/>
        <v>50256.773273632702</v>
      </c>
      <c r="L855" s="455">
        <f t="shared" ca="1" si="80"/>
        <v>12111882.35894548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12111882.35894548</v>
      </c>
      <c r="J856" s="455">
        <f t="array" ref="J856">IFERROR(INDEX('Retirement Calculator'!K:K,MATCH('Lorri 401b'!N856,'Retirement Calculator'!A:A,0),0),0)</f>
        <v>16520.094745597391</v>
      </c>
      <c r="K856" s="455">
        <f t="shared" ca="1" si="79"/>
        <v>50397.342767499511</v>
      </c>
      <c r="L856" s="455">
        <f t="shared" ca="1" si="80"/>
        <v>12145759.606967382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12145759.606967382</v>
      </c>
      <c r="J857" s="455">
        <f t="array" ref="J857">IFERROR(INDEX('Retirement Calculator'!K:K,MATCH('Lorri 401b'!N857,'Retirement Calculator'!A:A,0),0),0)</f>
        <v>16520.094745597391</v>
      </c>
      <c r="K857" s="455">
        <f t="shared" ca="1" si="79"/>
        <v>50538.497967590774</v>
      </c>
      <c r="L857" s="455">
        <f t="shared" ca="1" si="80"/>
        <v>12179778.010189377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12179778.010189377</v>
      </c>
      <c r="J858" s="455">
        <f t="array" ref="J858">IFERROR(INDEX('Retirement Calculator'!K:K,MATCH('Lorri 401b'!N858,'Retirement Calculator'!A:A,0),0),0)</f>
        <v>16520.094745597391</v>
      </c>
      <c r="K858" s="455">
        <f t="shared" ca="1" si="79"/>
        <v>50680.241314349085</v>
      </c>
      <c r="L858" s="455">
        <f t="shared" ca="1" si="80"/>
        <v>12213938.15675813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12213938.15675813</v>
      </c>
      <c r="J859" s="455">
        <f t="array" ref="J859">IFERROR(INDEX('Retirement Calculator'!K:K,MATCH('Lorri 401b'!N859,'Retirement Calculator'!A:A,0),0),0)</f>
        <v>16520.094745597391</v>
      </c>
      <c r="K859" s="455">
        <f t="shared" ca="1" si="79"/>
        <v>50822.57525838555</v>
      </c>
      <c r="L859" s="455">
        <f t="shared" ca="1" si="80"/>
        <v>12248240.637270918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12248240.637270918</v>
      </c>
      <c r="J860" s="455">
        <f t="array" ref="J860">IFERROR(INDEX('Retirement Calculator'!K:K,MATCH('Lorri 401b'!N860,'Retirement Calculator'!A:A,0),0),0)</f>
        <v>16520.094745597391</v>
      </c>
      <c r="K860" s="455">
        <f t="shared" ca="1" si="79"/>
        <v>50965.502260522175</v>
      </c>
      <c r="L860" s="455">
        <f t="shared" ca="1" si="80"/>
        <v>12282686.044785844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12282686.044785844</v>
      </c>
      <c r="J861" s="455">
        <f t="array" ref="J861">IFERROR(INDEX('Retirement Calculator'!K:K,MATCH('Lorri 401b'!N861,'Retirement Calculator'!A:A,0),0),0)</f>
        <v>16520.094745597391</v>
      </c>
      <c r="K861" s="455">
        <f t="shared" ca="1" si="79"/>
        <v>51109.024791834367</v>
      </c>
      <c r="L861" s="455">
        <f t="shared" ca="1" si="80"/>
        <v>12317274.974832082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12317274.974832082</v>
      </c>
      <c r="J862" s="455">
        <f t="array" ref="J862">IFERROR(INDEX('Retirement Calculator'!K:K,MATCH('Lorri 401b'!N862,'Retirement Calculator'!A:A,0),0),0)</f>
        <v>16520.094745597391</v>
      </c>
      <c r="K862" s="455">
        <f t="shared" ca="1" si="79"/>
        <v>51253.14533369369</v>
      </c>
      <c r="L862" s="455">
        <f t="shared" ca="1" si="80"/>
        <v>12352008.02542018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12352008.02542018</v>
      </c>
      <c r="J863" s="455">
        <f t="array" ref="J863">IFERROR(INDEX('Retirement Calculator'!K:K,MATCH('Lorri 401b'!N863,'Retirement Calculator'!A:A,0),0),0)</f>
        <v>16520.094745597391</v>
      </c>
      <c r="K863" s="455">
        <f t="shared" ca="1" si="79"/>
        <v>51397.866377810758</v>
      </c>
      <c r="L863" s="455">
        <f t="shared" ca="1" si="80"/>
        <v>12386885.797052393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12386885.797052393</v>
      </c>
      <c r="J864" s="455">
        <f t="array" ref="J864">IFERROR(INDEX('Retirement Calculator'!K:K,MATCH('Lorri 401b'!N864,'Retirement Calculator'!A:A,0),0),0)</f>
        <v>16520.094745597391</v>
      </c>
      <c r="K864" s="455">
        <f t="shared" ca="1" si="79"/>
        <v>51543.190426278314</v>
      </c>
      <c r="L864" s="455">
        <f t="shared" ca="1" si="80"/>
        <v>12421908.892733075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12421908.892733075</v>
      </c>
      <c r="J865" s="455">
        <f t="array" ref="J865">IFERROR(INDEX('Retirement Calculator'!K:K,MATCH('Lorri 401b'!N865,'Retirement Calculator'!A:A,0),0),0)</f>
        <v>16520.094745597391</v>
      </c>
      <c r="K865" s="455">
        <f t="shared" ca="1" si="79"/>
        <v>51689.119991614491</v>
      </c>
      <c r="L865" s="455">
        <f t="shared" ca="1" si="80"/>
        <v>12457077.917979093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12457077.917979093</v>
      </c>
      <c r="J866" s="455">
        <f t="array" ref="J866">IFERROR(INDEX('Retirement Calculator'!K:K,MATCH('Lorri 401b'!N866,'Retirement Calculator'!A:A,0),0),0)</f>
        <v>16520.094745597391</v>
      </c>
      <c r="K866" s="455">
        <f t="shared" ca="1" si="79"/>
        <v>51835.657596806232</v>
      </c>
      <c r="L866" s="455">
        <f t="shared" ca="1" si="80"/>
        <v>12492393.480830302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12492393.480830302</v>
      </c>
      <c r="J867" s="455">
        <f t="array" ref="J867">IFERROR(INDEX('Retirement Calculator'!K:K,MATCH('Lorri 401b'!N867,'Retirement Calculator'!A:A,0),0),0)</f>
        <v>16520.094745597391</v>
      </c>
      <c r="K867" s="455">
        <f t="shared" ca="1" si="79"/>
        <v>51982.805775352943</v>
      </c>
      <c r="L867" s="455">
        <f t="shared" ca="1" si="80"/>
        <v>12527856.191860059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12527856.191860059</v>
      </c>
      <c r="J868" s="455">
        <f t="array" ref="J868">IFERROR(INDEX('Retirement Calculator'!K:K,MATCH('Lorri 401b'!N868,'Retirement Calculator'!A:A,0),0),0)</f>
        <v>16520.094745597391</v>
      </c>
      <c r="K868" s="455">
        <f t="shared" ca="1" si="79"/>
        <v>52130.567071310259</v>
      </c>
      <c r="L868" s="455">
        <f t="shared" ca="1" si="80"/>
        <v>12563466.664185774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12563466.664185774</v>
      </c>
      <c r="J869" s="455">
        <f t="array" ref="J869">IFERROR(INDEX('Retirement Calculator'!K:K,MATCH('Lorri 401b'!N869,'Retirement Calculator'!A:A,0),0),0)</f>
        <v>16520.094745597391</v>
      </c>
      <c r="K869" s="455">
        <f t="shared" ca="1" si="79"/>
        <v>52278.94403933407</v>
      </c>
      <c r="L869" s="455">
        <f t="shared" ca="1" si="80"/>
        <v>12599225.51347951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12599225.51347951</v>
      </c>
      <c r="J870" s="455">
        <f t="array" ref="J870">IFERROR(INDEX('Retirement Calculator'!K:K,MATCH('Lorri 401b'!N870,'Retirement Calculator'!A:A,0),0),0)</f>
        <v>16520.094745597391</v>
      </c>
      <c r="K870" s="455">
        <f t="shared" ca="1" si="79"/>
        <v>52427.939244724636</v>
      </c>
      <c r="L870" s="455">
        <f t="shared" ca="1" si="80"/>
        <v>12635133.357978638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12635133.357978638</v>
      </c>
      <c r="J871" s="455">
        <f t="array" ref="J871">IFERROR(INDEX('Retirement Calculator'!K:K,MATCH('Lorri 401b'!N871,'Retirement Calculator'!A:A,0),0),0)</f>
        <v>16520.094745597391</v>
      </c>
      <c r="K871" s="455">
        <f t="shared" ca="1" si="79"/>
        <v>52577.555263471004</v>
      </c>
      <c r="L871" s="455">
        <f t="shared" ca="1" si="80"/>
        <v>12671190.818496512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12671190.818496512</v>
      </c>
      <c r="J872" s="455">
        <f t="array" ref="J872">IFERROR(INDEX('Retirement Calculator'!K:K,MATCH('Lorri 401b'!N872,'Retirement Calculator'!A:A,0),0),0)</f>
        <v>16520.094745597391</v>
      </c>
      <c r="K872" s="455">
        <f t="shared" ca="1" si="79"/>
        <v>52727.794682295476</v>
      </c>
      <c r="L872" s="455">
        <f t="shared" ca="1" si="80"/>
        <v>12707398.518433211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12707398.518433211</v>
      </c>
      <c r="J873" s="455">
        <f t="array" ref="J873">IFERROR(INDEX('Retirement Calculator'!K:K,MATCH('Lorri 401b'!N873,'Retirement Calculator'!A:A,0),0),0)</f>
        <v>16520.094745597391</v>
      </c>
      <c r="K873" s="455">
        <f t="shared" ca="1" si="79"/>
        <v>52878.66009869839</v>
      </c>
      <c r="L873" s="455">
        <f t="shared" ca="1" si="80"/>
        <v>12743757.083786312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12743757.083786312</v>
      </c>
      <c r="J874" s="455">
        <f t="array" ref="J874">IFERROR(INDEX('Retirement Calculator'!K:K,MATCH('Lorri 401b'!N874,'Retirement Calculator'!A:A,0),0),0)</f>
        <v>16520.094745597391</v>
      </c>
      <c r="K874" s="455">
        <f t="shared" ca="1" si="79"/>
        <v>53030.154121002983</v>
      </c>
      <c r="L874" s="455">
        <f t="shared" ca="1" si="80"/>
        <v>12780267.143161718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12780267.143161718</v>
      </c>
      <c r="J875" s="455">
        <f t="array" ref="J875">IFERROR(INDEX('Retirement Calculator'!K:K,MATCH('Lorri 401b'!N875,'Retirement Calculator'!A:A,0),0),0)</f>
        <v>16520.094745597391</v>
      </c>
      <c r="K875" s="455">
        <f t="shared" ca="1" si="79"/>
        <v>53182.279368400501</v>
      </c>
      <c r="L875" s="455">
        <f t="shared" ca="1" si="80"/>
        <v>12816929.327784522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12816929.327784522</v>
      </c>
      <c r="J876" s="455">
        <f t="array" ref="J876">IFERROR(INDEX('Retirement Calculator'!K:K,MATCH('Lorri 401b'!N876,'Retirement Calculator'!A:A,0),0),0)</f>
        <v>16520.094745597391</v>
      </c>
      <c r="K876" s="455">
        <f t="shared" ca="1" si="79"/>
        <v>53335.038470995518</v>
      </c>
      <c r="L876" s="455">
        <f t="shared" ca="1" si="80"/>
        <v>12853744.271509919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12853744.271509919</v>
      </c>
      <c r="J877" s="455">
        <f t="array" ref="J877">IFERROR(INDEX('Retirement Calculator'!K:K,MATCH('Lorri 401b'!N877,'Retirement Calculator'!A:A,0),0),0)</f>
        <v>16520.094745597391</v>
      </c>
      <c r="K877" s="455">
        <f t="shared" ca="1" si="79"/>
        <v>53488.434069851341</v>
      </c>
      <c r="L877" s="455">
        <f t="shared" ca="1" si="80"/>
        <v>12890712.610834174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12890712.610834174</v>
      </c>
      <c r="J878" s="455">
        <f t="array" ref="J878">IFERROR(INDEX('Retirement Calculator'!K:K,MATCH('Lorri 401b'!N878,'Retirement Calculator'!A:A,0),0),0)</f>
        <v>16520.094745597391</v>
      </c>
      <c r="K878" s="455">
        <f t="shared" ca="1" si="79"/>
        <v>53642.468817035733</v>
      </c>
      <c r="L878" s="455">
        <f t="shared" ca="1" si="80"/>
        <v>12927834.984905614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12927834.984905614</v>
      </c>
      <c r="J879" s="455">
        <f t="array" ref="J879">IFERROR(INDEX('Retirement Calculator'!K:K,MATCH('Lorri 401b'!N879,'Retirement Calculator'!A:A,0),0),0)</f>
        <v>16520.094745597391</v>
      </c>
      <c r="K879" s="455">
        <f t="shared" ca="1" si="79"/>
        <v>53797.145375666732</v>
      </c>
      <c r="L879" s="455">
        <f t="shared" ca="1" si="80"/>
        <v>12965112.035535684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12965112.035535684</v>
      </c>
      <c r="J880" s="455">
        <f t="array" ref="J880">IFERROR(INDEX('Retirement Calculator'!K:K,MATCH('Lorri 401b'!N880,'Retirement Calculator'!A:A,0),0),0)</f>
        <v>16520.094745597391</v>
      </c>
      <c r="K880" s="455">
        <f t="shared" ca="1" si="79"/>
        <v>53952.466419958691</v>
      </c>
      <c r="L880" s="455">
        <f t="shared" ca="1" si="80"/>
        <v>13002544.407210046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13002544.407210046</v>
      </c>
      <c r="J881" s="455">
        <f t="array" ref="J881">IFERROR(INDEX('Retirement Calculator'!K:K,MATCH('Lorri 401b'!N881,'Retirement Calculator'!A:A,0),0),0)</f>
        <v>16520.094745597391</v>
      </c>
      <c r="K881" s="455">
        <f t="shared" ca="1" si="79"/>
        <v>54108.434635268539</v>
      </c>
      <c r="L881" s="455">
        <f t="shared" ca="1" si="80"/>
        <v>13040132.747099718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13040132.747099718</v>
      </c>
      <c r="J882" s="455">
        <f t="array" ref="J882">IFERROR(INDEX('Retirement Calculator'!K:K,MATCH('Lorri 401b'!N882,'Retirement Calculator'!A:A,0),0),0)</f>
        <v>16520.094745597391</v>
      </c>
      <c r="K882" s="455">
        <f t="shared" ca="1" si="79"/>
        <v>54265.052718142171</v>
      </c>
      <c r="L882" s="455">
        <f t="shared" ca="1" si="80"/>
        <v>13077877.705072263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13077877.705072263</v>
      </c>
      <c r="J883" s="455">
        <f t="array" ref="J883">IFERROR(INDEX('Retirement Calculator'!K:K,MATCH('Lorri 401b'!N883,'Retirement Calculator'!A:A,0),0),0)</f>
        <v>16520.094745597391</v>
      </c>
      <c r="K883" s="455">
        <f t="shared" ca="1" si="79"/>
        <v>54422.323376361106</v>
      </c>
      <c r="L883" s="455">
        <f t="shared" ca="1" si="80"/>
        <v>13115779.933703028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13115779.933703028</v>
      </c>
      <c r="J884" s="455">
        <f t="array" ref="J884">IFERROR(INDEX('Retirement Calculator'!K:K,MATCH('Lorri 401b'!N884,'Retirement Calculator'!A:A,0),0),0)</f>
        <v>16520.094745597391</v>
      </c>
      <c r="K884" s="455">
        <f t="shared" ca="1" si="79"/>
        <v>54580.249328989295</v>
      </c>
      <c r="L884" s="455">
        <f t="shared" ca="1" si="80"/>
        <v>13153840.08828642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13153840.08828642</v>
      </c>
      <c r="J885" s="455">
        <f t="array" ref="J885">IFERROR(INDEX('Retirement Calculator'!K:K,MATCH('Lorri 401b'!N885,'Retirement Calculator'!A:A,0),0),0)</f>
        <v>16520.094745597391</v>
      </c>
      <c r="K885" s="455">
        <f t="shared" ca="1" si="79"/>
        <v>54738.8333064201</v>
      </c>
      <c r="L885" s="455">
        <f t="shared" ca="1" si="80"/>
        <v>13192058.826847244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13192058.826847244</v>
      </c>
      <c r="J886" s="455">
        <f t="array" ref="J886">IFERROR(INDEX('Retirement Calculator'!K:K,MATCH('Lorri 401b'!N886,'Retirement Calculator'!A:A,0),0),0)</f>
        <v>16520.094745597391</v>
      </c>
      <c r="K886" s="455">
        <f t="shared" ca="1" si="79"/>
        <v>54898.07805042353</v>
      </c>
      <c r="L886" s="455">
        <f t="shared" ca="1" si="80"/>
        <v>13230436.810152071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13230436.810152071</v>
      </c>
      <c r="J887" s="455">
        <f t="array" ref="J887">IFERROR(INDEX('Retirement Calculator'!K:K,MATCH('Lorri 401b'!N887,'Retirement Calculator'!A:A,0),0),0)</f>
        <v>16520.094745597391</v>
      </c>
      <c r="K887" s="455">
        <f t="shared" ca="1" si="79"/>
        <v>55057.986314193637</v>
      </c>
      <c r="L887" s="455">
        <f t="shared" ca="1" si="80"/>
        <v>13268974.701720668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13268974.701720668</v>
      </c>
      <c r="J888" s="455">
        <f t="array" ref="J888">IFERROR(INDEX('Retirement Calculator'!K:K,MATCH('Lorri 401b'!N888,'Retirement Calculator'!A:A,0),0),0)</f>
        <v>16520.094745597391</v>
      </c>
      <c r="K888" s="455">
        <f t="shared" ca="1" si="79"/>
        <v>55218.560862396131</v>
      </c>
      <c r="L888" s="455">
        <f t="shared" ca="1" si="80"/>
        <v>13307673.167837467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13307673.167837467</v>
      </c>
      <c r="J889" s="455">
        <f t="array" ref="J889">IFERROR(INDEX('Retirement Calculator'!K:K,MATCH('Lorri 401b'!N889,'Retirement Calculator'!A:A,0),0),0)</f>
        <v>16520.094745597391</v>
      </c>
      <c r="K889" s="455">
        <f t="shared" ca="1" si="79"/>
        <v>55379.804471216128</v>
      </c>
      <c r="L889" s="455">
        <f t="shared" ca="1" si="80"/>
        <v>13346532.877563085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13346532.877563085</v>
      </c>
      <c r="J890" s="455">
        <f t="array" ref="J890">IFERROR(INDEX('Retirement Calculator'!K:K,MATCH('Lorri 401b'!N890,'Retirement Calculator'!A:A,0),0),0)</f>
        <v>16520.094745597391</v>
      </c>
      <c r="K890" s="455">
        <f t="shared" ca="1" si="79"/>
        <v>55541.719928406208</v>
      </c>
      <c r="L890" s="455">
        <f t="shared" ca="1" si="80"/>
        <v>13385554.502745895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13385554.502745895</v>
      </c>
      <c r="J891" s="455">
        <f t="array" ref="J891">IFERROR(INDEX('Retirement Calculator'!K:K,MATCH('Lorri 401b'!N891,'Retirement Calculator'!A:A,0),0),0)</f>
        <v>16520.094745597391</v>
      </c>
      <c r="K891" s="455">
        <f t="shared" ca="1" si="79"/>
        <v>55704.310033334565</v>
      </c>
      <c r="L891" s="455">
        <f t="shared" ca="1" si="80"/>
        <v>13424738.718033632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13424738.718033632</v>
      </c>
      <c r="J892" s="455">
        <f t="array" ref="J892">IFERROR(INDEX('Retirement Calculator'!K:K,MATCH('Lorri 401b'!N892,'Retirement Calculator'!A:A,0),0),0)</f>
        <v>16520.094745597391</v>
      </c>
      <c r="K892" s="455">
        <f t="shared" ca="1" si="79"/>
        <v>55867.57759703348</v>
      </c>
      <c r="L892" s="455">
        <f t="shared" ca="1" si="80"/>
        <v>13464086.200885069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13464086.200885069</v>
      </c>
      <c r="J893" s="455">
        <f t="array" ref="J893">IFERROR(INDEX('Retirement Calculator'!K:K,MATCH('Lorri 401b'!N893,'Retirement Calculator'!A:A,0),0),0)</f>
        <v>16520.094745597391</v>
      </c>
      <c r="K893" s="455">
        <f t="shared" ca="1" si="79"/>
        <v>56031.525442247796</v>
      </c>
      <c r="L893" s="455">
        <f t="shared" ca="1" si="80"/>
        <v>13503597.63158172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13503597.63158172</v>
      </c>
      <c r="J894" s="455">
        <f t="array" ref="J894">IFERROR(INDEX('Retirement Calculator'!K:K,MATCH('Lorri 401b'!N894,'Retirement Calculator'!A:A,0),0),0)</f>
        <v>16520.094745597391</v>
      </c>
      <c r="K894" s="455">
        <f t="shared" ca="1" si="79"/>
        <v>56196.156403483852</v>
      </c>
      <c r="L894" s="455">
        <f t="shared" ca="1" si="80"/>
        <v>13543273.693239607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13543273.693239607</v>
      </c>
      <c r="J895" s="455">
        <f t="array" ref="J895">IFERROR(INDEX('Retirement Calculator'!K:K,MATCH('Lorri 401b'!N895,'Retirement Calculator'!A:A,0),0),0)</f>
        <v>16520.094745597391</v>
      </c>
      <c r="K895" s="455">
        <f t="shared" ca="1" si="79"/>
        <v>56361.473327058375</v>
      </c>
      <c r="L895" s="455">
        <f t="shared" ca="1" si="80"/>
        <v>13583115.071821069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13583115.071821069</v>
      </c>
      <c r="J896" s="455">
        <f t="array" ref="J896">IFERROR(INDEX('Retirement Calculator'!K:K,MATCH('Lorri 401b'!N896,'Retirement Calculator'!A:A,0),0),0)</f>
        <v>16520.094745597391</v>
      </c>
      <c r="K896" s="455">
        <f t="shared" ca="1" si="79"/>
        <v>56527.479071147798</v>
      </c>
      <c r="L896" s="455">
        <f t="shared" ca="1" si="80"/>
        <v>13623122.45614662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13623122.45614662</v>
      </c>
      <c r="J897" s="455">
        <f t="array" ref="J897">IFERROR(INDEX('Retirement Calculator'!K:K,MATCH('Lorri 401b'!N897,'Retirement Calculator'!A:A,0),0),0)</f>
        <v>16520.094745597391</v>
      </c>
      <c r="K897" s="455">
        <f t="shared" ca="1" si="79"/>
        <v>56694.176505837604</v>
      </c>
      <c r="L897" s="455">
        <f t="shared" ca="1" si="80"/>
        <v>13663296.537906861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13663296.537906861</v>
      </c>
      <c r="J898" s="455">
        <f t="array" ref="J898">IFERROR(INDEX('Retirement Calculator'!K:K,MATCH('Lorri 401b'!N898,'Retirement Calculator'!A:A,0),0),0)</f>
        <v>16520.094745597391</v>
      </c>
      <c r="K898" s="455">
        <f t="shared" ca="1" si="79"/>
        <v>56861.568513171944</v>
      </c>
      <c r="L898" s="455">
        <f t="shared" ca="1" si="80"/>
        <v>13703638.011674436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13703638.011674436</v>
      </c>
      <c r="J899" s="455">
        <f t="array" ref="J899">IFERROR(INDEX('Retirement Calculator'!K:K,MATCH('Lorri 401b'!N899,'Retirement Calculator'!A:A,0),0),0)</f>
        <v>16520.094745597391</v>
      </c>
      <c r="K899" s="455">
        <f t="shared" ca="1" si="79"/>
        <v>57029.6579872035</v>
      </c>
      <c r="L899" s="455">
        <f t="shared" ca="1" si="80"/>
        <v>13744147.574916042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13744147.574916042</v>
      </c>
      <c r="J900" s="455">
        <f t="array" ref="J900">IFERROR(INDEX('Retirement Calculator'!K:K,MATCH('Lorri 401b'!N900,'Retirement Calculator'!A:A,0),0),0)</f>
        <v>16520.094745597391</v>
      </c>
      <c r="K900" s="455">
        <f t="shared" ca="1" si="79"/>
        <v>57198.447834043531</v>
      </c>
      <c r="L900" s="455">
        <f t="shared" ca="1" si="80"/>
        <v>13784825.928004488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13784825.928004488</v>
      </c>
      <c r="J901" s="455">
        <f t="array" ref="J901">IFERROR(INDEX('Retirement Calculator'!K:K,MATCH('Lorri 401b'!N901,'Retirement Calculator'!A:A,0),0),0)</f>
        <v>16520.094745597391</v>
      </c>
      <c r="K901" s="455">
        <f t="shared" ca="1" si="79"/>
        <v>57367.940971912045</v>
      </c>
      <c r="L901" s="455">
        <f t="shared" ca="1" si="80"/>
        <v>13825673.774230804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13825673.774230804</v>
      </c>
      <c r="J902" s="455">
        <f t="array" ref="J902">IFERROR(INDEX('Retirement Calculator'!K:K,MATCH('Lorri 401b'!N902,'Retirement Calculator'!A:A,0),0),0)</f>
        <v>16520.094745597391</v>
      </c>
      <c r="K902" s="455">
        <f t="shared" ca="1" si="79"/>
        <v>57538.140331188355</v>
      </c>
      <c r="L902" s="455">
        <f t="shared" ca="1" si="80"/>
        <v>13866691.819816396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13866691.819816396</v>
      </c>
      <c r="J903" s="455">
        <f t="array" ref="J903">IFERROR(INDEX('Retirement Calculator'!K:K,MATCH('Lorri 401b'!N903,'Retirement Calculator'!A:A,0),0),0)</f>
        <v>16520.094745597391</v>
      </c>
      <c r="K903" s="455">
        <f t="shared" ca="1" si="79"/>
        <v>57709.048854461667</v>
      </c>
      <c r="L903" s="455">
        <f t="shared" ca="1" si="80"/>
        <v>13907880.77392526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13907880.77392526</v>
      </c>
      <c r="J904" s="455">
        <f t="array" ref="J904">IFERROR(INDEX('Retirement Calculator'!K:K,MATCH('Lorri 401b'!N904,'Retirement Calculator'!A:A,0),0),0)</f>
        <v>16520.094745597391</v>
      </c>
      <c r="K904" s="455">
        <f t="shared" ca="1" si="79"/>
        <v>57880.669496581919</v>
      </c>
      <c r="L904" s="455">
        <f t="shared" ca="1" si="80"/>
        <v>13949241.348676246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13949241.348676246</v>
      </c>
      <c r="J905" s="455">
        <f t="array" ref="J905">IFERROR(INDEX('Retirement Calculator'!K:K,MATCH('Lorri 401b'!N905,'Retirement Calculator'!A:A,0),0),0)</f>
        <v>16520.094745597391</v>
      </c>
      <c r="K905" s="455">
        <f t="shared" ca="1" si="79"/>
        <v>58053.005224711036</v>
      </c>
      <c r="L905" s="455">
        <f t="shared" ca="1" si="80"/>
        <v>13990774.259155359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13990774.259155359</v>
      </c>
      <c r="J906" s="455">
        <f t="array" ref="J906">IFERROR(INDEX('Retirement Calculator'!K:K,MATCH('Lorri 401b'!N906,'Retirement Calculator'!A:A,0),0),0)</f>
        <v>16520.094745597391</v>
      </c>
      <c r="K906" s="455">
        <f t="shared" ca="1" si="79"/>
        <v>58226.059018374006</v>
      </c>
      <c r="L906" s="455">
        <f t="shared" ca="1" si="80"/>
        <v>14032480.223428136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14032480.223428136</v>
      </c>
      <c r="J907" s="455">
        <f t="array" ref="J907">IFERROR(INDEX('Retirement Calculator'!K:K,MATCH('Lorri 401b'!N907,'Retirement Calculator'!A:A,0),0),0)</f>
        <v>16520.094745597391</v>
      </c>
      <c r="K907" s="455">
        <f t="shared" ca="1" si="79"/>
        <v>58399.833869510578</v>
      </c>
      <c r="L907" s="455">
        <f t="shared" ca="1" si="80"/>
        <v>14074359.96255205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14074359.96255205</v>
      </c>
      <c r="J908" s="455">
        <f t="array" ref="J908">IFERROR(INDEX('Retirement Calculator'!K:K,MATCH('Lorri 401b'!N908,'Retirement Calculator'!A:A,0),0),0)</f>
        <v>16520.094745597391</v>
      </c>
      <c r="K908" s="455">
        <f t="shared" ca="1" si="79"/>
        <v>58574.332782526879</v>
      </c>
      <c r="L908" s="455">
        <f t="shared" ca="1" si="80"/>
        <v>14116414.200588981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14116414.200588981</v>
      </c>
      <c r="J909" s="455">
        <f t="array" ref="J909">IFERROR(INDEX('Retirement Calculator'!K:K,MATCH('Lorri 401b'!N909,'Retirement Calculator'!A:A,0),0),0)</f>
        <v>16520.094745597391</v>
      </c>
      <c r="K909" s="455">
        <f t="shared" ca="1" si="79"/>
        <v>58749.558774347424</v>
      </c>
      <c r="L909" s="455">
        <f t="shared" ca="1" si="80"/>
        <v>14158643.664617732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14158643.664617732</v>
      </c>
      <c r="J910" s="455">
        <f t="array" ref="J910">IFERROR(INDEX('Retirement Calculator'!K:K,MATCH('Lorri 401b'!N910,'Retirement Calculator'!A:A,0),0),0)</f>
        <v>16520.094745597391</v>
      </c>
      <c r="K910" s="455">
        <f t="shared" ca="1" si="79"/>
        <v>58925.514874467226</v>
      </c>
      <c r="L910" s="455">
        <f t="shared" ca="1" si="80"/>
        <v>14201049.084746603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14201049.084746603</v>
      </c>
      <c r="J911" s="455">
        <f t="array" ref="J911">IFERROR(INDEX('Retirement Calculator'!K:K,MATCH('Lorri 401b'!N911,'Retirement Calculator'!A:A,0),0),0)</f>
        <v>16520.094745597391</v>
      </c>
      <c r="K911" s="455">
        <f t="shared" ca="1" si="79"/>
        <v>59102.204125004188</v>
      </c>
      <c r="L911" s="455">
        <f t="shared" ca="1" si="80"/>
        <v>14243631.19412601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14243631.19412601</v>
      </c>
      <c r="J912" s="455">
        <f t="array" ref="J912">IFERROR(INDEX('Retirement Calculator'!K:K,MATCH('Lorri 401b'!N912,'Retirement Calculator'!A:A,0),0),0)</f>
        <v>16520.094745597391</v>
      </c>
      <c r="K912" s="455">
        <f t="shared" ca="1" si="79"/>
        <v>59279.629580751724</v>
      </c>
      <c r="L912" s="455">
        <f t="shared" ca="1" si="80"/>
        <v>14286390.728961164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14286390.728961164</v>
      </c>
      <c r="J913" s="455">
        <f t="array" ref="J913">IFERROR(INDEX('Retirement Calculator'!K:K,MATCH('Lorri 401b'!N913,'Retirement Calculator'!A:A,0),0),0)</f>
        <v>16520.094745597391</v>
      </c>
      <c r="K913" s="455">
        <f t="shared" ca="1" si="79"/>
        <v>59457.794309231533</v>
      </c>
      <c r="L913" s="455">
        <f t="shared" ca="1" si="80"/>
        <v>14329328.4285248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14329328.4285248</v>
      </c>
      <c r="J914" s="455">
        <f t="array" ref="J914">IFERROR(INDEX('Retirement Calculator'!K:K,MATCH('Lorri 401b'!N914,'Retirement Calculator'!A:A,0),0),0)</f>
        <v>16520.094745597391</v>
      </c>
      <c r="K914" s="455">
        <f t="shared" ca="1" si="79"/>
        <v>59636.701390746675</v>
      </c>
      <c r="L914" s="455">
        <f t="shared" ca="1" si="80"/>
        <v>14372445.03516995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14372445.03516995</v>
      </c>
      <c r="J915" s="455">
        <f t="array" ref="J915">IFERROR(INDEX('Retirement Calculator'!K:K,MATCH('Lorri 401b'!N915,'Retirement Calculator'!A:A,0),0),0)</f>
        <v>16520.094745597391</v>
      </c>
      <c r="K915" s="455">
        <f t="shared" ca="1" si="79"/>
        <v>59816.353918434805</v>
      </c>
      <c r="L915" s="455">
        <f t="shared" ca="1" si="80"/>
        <v>14415741.294342788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14415741.294342788</v>
      </c>
      <c r="J916" s="455">
        <f t="array" ref="J916">IFERROR(INDEX('Retirement Calculator'!K:K,MATCH('Lorri 401b'!N916,'Retirement Calculator'!A:A,0),0),0)</f>
        <v>16520.094745597391</v>
      </c>
      <c r="K916" s="455">
        <f t="shared" ca="1" si="79"/>
        <v>59996.75499832163</v>
      </c>
      <c r="L916" s="455">
        <f t="shared" ca="1" si="80"/>
        <v>14459217.954595512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14459217.954595512</v>
      </c>
      <c r="J917" s="455">
        <f t="array" ref="J917">IFERROR(INDEX('Retirement Calculator'!K:K,MATCH('Lorri 401b'!N917,'Retirement Calculator'!A:A,0),0),0)</f>
        <v>16520.094745597391</v>
      </c>
      <c r="K917" s="455">
        <f t="shared" ca="1" si="79"/>
        <v>60177.907749374652</v>
      </c>
      <c r="L917" s="455">
        <f t="shared" ca="1" si="80"/>
        <v>14502875.76759929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14502875.76759929</v>
      </c>
      <c r="J918" s="455">
        <f t="array" ref="J918">IFERROR(INDEX('Retirement Calculator'!K:K,MATCH('Lorri 401b'!N918,'Retirement Calculator'!A:A,0),0),0)</f>
        <v>16520.094745597391</v>
      </c>
      <c r="K918" s="455">
        <f t="shared" ca="1" si="79"/>
        <v>60359.81530355705</v>
      </c>
      <c r="L918" s="455">
        <f t="shared" ca="1" si="80"/>
        <v>14546715.48815725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14546715.48815725</v>
      </c>
      <c r="J919" s="455">
        <f t="array" ref="J919">IFERROR(INDEX('Retirement Calculator'!K:K,MATCH('Lorri 401b'!N919,'Retirement Calculator'!A:A,0),0),0)</f>
        <v>16520.094745597391</v>
      </c>
      <c r="K919" s="455">
        <f t="shared" ca="1" si="79"/>
        <v>60542.480805881896</v>
      </c>
      <c r="L919" s="455">
        <f t="shared" ca="1" si="80"/>
        <v>14590737.874217534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14590737.874217534</v>
      </c>
      <c r="J920" s="455">
        <f t="array" ref="J920">IFERROR(INDEX('Retirement Calculator'!K:K,MATCH('Lorri 401b'!N920,'Retirement Calculator'!A:A,0),0),0)</f>
        <v>16520.094745597391</v>
      </c>
      <c r="K920" s="455">
        <f t="shared" ca="1" si="79"/>
        <v>60725.907414466397</v>
      </c>
      <c r="L920" s="455">
        <f t="shared" ca="1" si="80"/>
        <v>14634943.686886404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14634943.686886404</v>
      </c>
      <c r="J921" s="455">
        <f t="array" ref="J921">IFERROR(INDEX('Retirement Calculator'!K:K,MATCH('Lorri 401b'!N921,'Retirement Calculator'!A:A,0),0),0)</f>
        <v>16520.094745597391</v>
      </c>
      <c r="K921" s="455">
        <f t="shared" ca="1" si="79"/>
        <v>60910.098300586695</v>
      </c>
      <c r="L921" s="455">
        <f t="shared" ca="1" si="80"/>
        <v>14679333.690441394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14679333.690441394</v>
      </c>
      <c r="J922" s="455">
        <f t="array" ref="J922">IFERROR(INDEX('Retirement Calculator'!K:K,MATCH('Lorri 401b'!N922,'Retirement Calculator'!A:A,0),0),0)</f>
        <v>16520.094745597391</v>
      </c>
      <c r="K922" s="455">
        <f t="shared" ca="1" si="79"/>
        <v>61095.05664873249</v>
      </c>
      <c r="L922" s="455">
        <f t="shared" ca="1" si="80"/>
        <v>14723908.65234453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14723908.65234453</v>
      </c>
      <c r="J923" s="455">
        <f t="array" ref="J923">IFERROR(INDEX('Retirement Calculator'!K:K,MATCH('Lorri 401b'!N923,'Retirement Calculator'!A:A,0),0),0)</f>
        <v>16520.094745597391</v>
      </c>
      <c r="K923" s="455">
        <f t="shared" ca="1" si="79"/>
        <v>61280.785656662229</v>
      </c>
      <c r="L923" s="455">
        <f t="shared" ca="1" si="80"/>
        <v>14768669.343255596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14768669.343255596</v>
      </c>
      <c r="J924" s="455">
        <f t="array" ref="J924">IFERROR(INDEX('Retirement Calculator'!K:K,MATCH('Lorri 401b'!N924,'Retirement Calculator'!A:A,0),0),0)</f>
        <v>16520.094745597391</v>
      </c>
      <c r="K924" s="455">
        <f t="shared" ca="1" si="79"/>
        <v>61467.288535458327</v>
      </c>
      <c r="L924" s="455">
        <f t="shared" ca="1" si="80"/>
        <v>14813616.537045458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14813616.537045458</v>
      </c>
      <c r="J925" s="455">
        <f t="array" ref="J925">IFERROR(INDEX('Retirement Calculator'!K:K,MATCH('Lorri 401b'!N925,'Retirement Calculator'!A:A,0),0),0)</f>
        <v>16520.094745597391</v>
      </c>
      <c r="K925" s="455">
        <f t="shared" ca="1" si="79"/>
        <v>61654.568509582758</v>
      </c>
      <c r="L925" s="455">
        <f t="shared" ca="1" si="80"/>
        <v>14858751.010809444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14858751.010809444</v>
      </c>
      <c r="J926" s="455">
        <f t="array" ref="J926">IFERROR(INDEX('Retirement Calculator'!K:K,MATCH('Lorri 401b'!N926,'Retirement Calculator'!A:A,0),0),0)</f>
        <v>16520.094745597391</v>
      </c>
      <c r="K926" s="455">
        <f t="shared" ca="1" si="79"/>
        <v>61842.628816932694</v>
      </c>
      <c r="L926" s="455">
        <f t="shared" ca="1" si="80"/>
        <v>14904073.544880779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14904073.544880779</v>
      </c>
      <c r="J927" s="455">
        <f t="array" ref="J927">IFERROR(INDEX('Retirement Calculator'!K:K,MATCH('Lorri 401b'!N927,'Retirement Calculator'!A:A,0),0),0)</f>
        <v>16520.094745597391</v>
      </c>
      <c r="K927" s="455">
        <f t="shared" ca="1" si="79"/>
        <v>62031.472708896596</v>
      </c>
      <c r="L927" s="455">
        <f t="shared" ca="1" si="80"/>
        <v>14949584.922844078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14949584.922844078</v>
      </c>
      <c r="J928" s="455">
        <f t="array" ref="J928">IFERROR(INDEX('Retirement Calculator'!K:K,MATCH('Lorri 401b'!N928,'Retirement Calculator'!A:A,0),0),0)</f>
        <v>16520.094745597391</v>
      </c>
      <c r="K928" s="455">
        <f t="shared" ca="1" si="79"/>
        <v>62221.10345041033</v>
      </c>
      <c r="L928" s="455">
        <f t="shared" ca="1" si="80"/>
        <v>14995285.931548892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14995285.931548892</v>
      </c>
      <c r="J929" s="455">
        <f t="array" ref="J929">IFERROR(INDEX('Retirement Calculator'!K:K,MATCH('Lorri 401b'!N929,'Retirement Calculator'!A:A,0),0),0)</f>
        <v>16520.094745597391</v>
      </c>
      <c r="K929" s="455">
        <f t="shared" ca="1" si="79"/>
        <v>62411.524320013727</v>
      </c>
      <c r="L929" s="455">
        <f t="shared" ca="1" si="80"/>
        <v>15041177.361123309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15041177.361123309</v>
      </c>
      <c r="J930" s="455">
        <f t="array" ref="J930">IFERROR(INDEX('Retirement Calculator'!K:K,MATCH('Lorri 401b'!N930,'Retirement Calculator'!A:A,0),0),0)</f>
        <v>16520.094745597391</v>
      </c>
      <c r="K930" s="455">
        <f t="shared" ca="1" si="79"/>
        <v>62602.73860990713</v>
      </c>
      <c r="L930" s="455">
        <f t="shared" ca="1" si="80"/>
        <v>15087260.004987618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15087260.004987618</v>
      </c>
      <c r="J931" s="455">
        <f t="array" ref="J931">IFERROR(INDEX('Retirement Calculator'!K:K,MATCH('Lorri 401b'!N931,'Retirement Calculator'!A:A,0),0),0)</f>
        <v>16520.094745597391</v>
      </c>
      <c r="K931" s="455">
        <f t="shared" ca="1" si="79"/>
        <v>62794.749626008423</v>
      </c>
      <c r="L931" s="455">
        <f t="shared" ca="1" si="80"/>
        <v>15133534.65986803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15133534.65986803</v>
      </c>
      <c r="J932" s="455">
        <f t="array" ref="J932">IFERROR(INDEX('Retirement Calculator'!K:K,MATCH('Lorri 401b'!N932,'Retirement Calculator'!A:A,0),0),0)</f>
        <v>16520.094745597391</v>
      </c>
      <c r="K932" s="455">
        <f t="shared" ca="1" si="79"/>
        <v>62987.560688010133</v>
      </c>
      <c r="L932" s="455">
        <f t="shared" ca="1" si="80"/>
        <v>15180002.125810442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15180002.125810442</v>
      </c>
      <c r="J933" s="455">
        <f t="array" ref="J933">IFERROR(INDEX('Retirement Calculator'!K:K,MATCH('Lorri 401b'!N933,'Retirement Calculator'!A:A,0),0),0)</f>
        <v>16520.094745597391</v>
      </c>
      <c r="K933" s="455">
        <f t="shared" ca="1" si="79"/>
        <v>63181.175129436859</v>
      </c>
      <c r="L933" s="455">
        <f t="shared" ca="1" si="80"/>
        <v>15226663.206194282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15226663.206194282</v>
      </c>
      <c r="J934" s="455">
        <f t="array" ref="J934">IFERROR(INDEX('Retirement Calculator'!K:K,MATCH('Lorri 401b'!N934,'Retirement Calculator'!A:A,0),0),0)</f>
        <v>16520.094745597391</v>
      </c>
      <c r="K934" s="455">
        <f t="shared" ca="1" si="79"/>
        <v>63375.596297702847</v>
      </c>
      <c r="L934" s="455">
        <f t="shared" ca="1" si="80"/>
        <v>15273518.707746388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15273518.707746388</v>
      </c>
      <c r="J935" s="455">
        <f t="array" ref="J935">IFERROR(INDEX('Retirement Calculator'!K:K,MATCH('Lorri 401b'!N935,'Retirement Calculator'!A:A,0),0),0)</f>
        <v>16520.094745597391</v>
      </c>
      <c r="K935" s="455">
        <f t="shared" ca="1" si="79"/>
        <v>63570.827554169962</v>
      </c>
      <c r="L935" s="455">
        <f t="shared" ca="1" si="80"/>
        <v>15320569.440554962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15320569.440554962</v>
      </c>
      <c r="J936" s="455">
        <f t="array" ref="J936">IFERROR(INDEX('Retirement Calculator'!K:K,MATCH('Lorri 401b'!N936,'Retirement Calculator'!A:A,0),0),0)</f>
        <v>16520.094745597391</v>
      </c>
      <c r="K936" s="455">
        <f t="shared" ca="1" si="79"/>
        <v>63766.872274205685</v>
      </c>
      <c r="L936" s="455">
        <f t="shared" ca="1" si="80"/>
        <v>15367816.21808357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15367816.21808357</v>
      </c>
      <c r="J937" s="455">
        <f t="array" ref="J937">IFERROR(INDEX('Retirement Calculator'!K:K,MATCH('Lorri 401b'!N937,'Retirement Calculator'!A:A,0),0),0)</f>
        <v>16520.094745597391</v>
      </c>
      <c r="K937" s="455">
        <f t="shared" ca="1" si="79"/>
        <v>63963.73384724155</v>
      </c>
      <c r="L937" s="455">
        <f t="shared" ca="1" si="80"/>
        <v>15415259.857185215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15415259.857185215</v>
      </c>
      <c r="J938" s="455">
        <f t="array" ref="J938">IFERROR(INDEX('Retirement Calculator'!K:K,MATCH('Lorri 401b'!N938,'Retirement Calculator'!A:A,0),0),0)</f>
        <v>16520.094745597391</v>
      </c>
      <c r="K938" s="455">
        <f t="shared" ca="1" si="79"/>
        <v>64161.415676831741</v>
      </c>
      <c r="L938" s="455">
        <f t="shared" ca="1" si="80"/>
        <v>15462901.17811645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15462901.17811645</v>
      </c>
      <c r="J939" s="455">
        <f t="array" ref="J939">IFERROR(INDEX('Retirement Calculator'!K:K,MATCH('Lorri 401b'!N939,'Retirement Calculator'!A:A,0),0),0)</f>
        <v>16520.094745597391</v>
      </c>
      <c r="K939" s="455">
        <f t="shared" ca="1" si="79"/>
        <v>64359.921180711885</v>
      </c>
      <c r="L939" s="455">
        <f t="shared" ca="1" si="80"/>
        <v>15510741.004551565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15510741.004551565</v>
      </c>
      <c r="J940" s="455">
        <f t="array" ref="J940">IFERROR(INDEX('Retirement Calculator'!K:K,MATCH('Lorri 401b'!N940,'Retirement Calculator'!A:A,0),0),0)</f>
        <v>16520.094745597391</v>
      </c>
      <c r="K940" s="455">
        <f t="shared" ca="1" si="79"/>
        <v>64559.253790858202</v>
      </c>
      <c r="L940" s="455">
        <f t="shared" ca="1" si="80"/>
        <v>15558780.163596828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15558780.163596828</v>
      </c>
      <c r="J941" s="455">
        <f t="array" ref="J941">IFERROR(INDEX('Retirement Calculator'!K:K,MATCH('Lorri 401b'!N941,'Retirement Calculator'!A:A,0),0),0)</f>
        <v>16520.094745597391</v>
      </c>
      <c r="K941" s="455">
        <f t="shared" ca="1" si="79"/>
        <v>64759.416953546795</v>
      </c>
      <c r="L941" s="455">
        <f t="shared" ca="1" si="80"/>
        <v>15607019.485804778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15607019.485804778</v>
      </c>
      <c r="J942" s="455">
        <f t="array" ref="J942">IFERROR(INDEX('Retirement Calculator'!K:K,MATCH('Lorri 401b'!N942,'Retirement Calculator'!A:A,0),0),0)</f>
        <v>16520.094745597391</v>
      </c>
      <c r="K942" s="455">
        <f t="shared" ca="1" si="79"/>
        <v>64960.41412941325</v>
      </c>
      <c r="L942" s="455">
        <f t="shared" ca="1" si="80"/>
        <v>15655459.805188594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15655459.805188594</v>
      </c>
      <c r="J943" s="455">
        <f t="array" ref="J943">IFERROR(INDEX('Retirement Calculator'!K:K,MATCH('Lorri 401b'!N943,'Retirement Calculator'!A:A,0),0),0)</f>
        <v>16520.094745597391</v>
      </c>
      <c r="K943" s="455">
        <f t="shared" ca="1" si="79"/>
        <v>65162.248793512481</v>
      </c>
      <c r="L943" s="455">
        <f t="shared" ca="1" si="80"/>
        <v>15704101.95923651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15704101.95923651</v>
      </c>
      <c r="J944" s="455">
        <f t="array" ref="J944">IFERROR(INDEX('Retirement Calculator'!K:K,MATCH('Lorri 401b'!N944,'Retirement Calculator'!A:A,0),0),0)</f>
        <v>16520.094745597391</v>
      </c>
      <c r="K944" s="455">
        <f t="shared" ca="1" si="79"/>
        <v>65364.924435378802</v>
      </c>
      <c r="L944" s="455">
        <f t="shared" ca="1" si="80"/>
        <v>15752946.788926292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15752946.788926292</v>
      </c>
      <c r="J945" s="455">
        <f t="array" ref="J945">IFERROR(INDEX('Retirement Calculator'!K:K,MATCH('Lorri 401b'!N945,'Retirement Calculator'!A:A,0),0),0)</f>
        <v>16520.094745597391</v>
      </c>
      <c r="K945" s="455">
        <f t="shared" ca="1" si="79"/>
        <v>65568.444559086231</v>
      </c>
      <c r="L945" s="455">
        <f t="shared" ca="1" si="80"/>
        <v>15801995.138739781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15801995.138739781</v>
      </c>
      <c r="J946" s="455">
        <f t="array" ref="J946">IFERROR(INDEX('Retirement Calculator'!K:K,MATCH('Lorri 401b'!N946,'Retirement Calculator'!A:A,0),0),0)</f>
        <v>16520.094745597391</v>
      </c>
      <c r="K946" s="455">
        <f t="shared" ca="1" si="79"/>
        <v>65772.812683309108</v>
      </c>
      <c r="L946" s="455">
        <f t="shared" ca="1" si="80"/>
        <v>15851247.856677493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15851247.856677493</v>
      </c>
      <c r="J947" s="455">
        <f t="array" ref="J947">IFERROR(INDEX('Retirement Calculator'!K:K,MATCH('Lorri 401b'!N947,'Retirement Calculator'!A:A,0),0),0)</f>
        <v>16520.094745597391</v>
      </c>
      <c r="K947" s="455">
        <f t="shared" ca="1" si="79"/>
        <v>65978.032341382903</v>
      </c>
      <c r="L947" s="455">
        <f t="shared" ca="1" si="80"/>
        <v>15900705.79427328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15900705.79427328</v>
      </c>
      <c r="J948" s="455">
        <f t="array" ref="J948">IFERROR(INDEX('Retirement Calculator'!K:K,MATCH('Lorri 401b'!N948,'Retirement Calculator'!A:A,0),0),0)</f>
        <v>16520.094745597391</v>
      </c>
      <c r="K948" s="455">
        <f t="shared" ca="1" si="79"/>
        <v>66184.107081365335</v>
      </c>
      <c r="L948" s="455">
        <f t="shared" ca="1" si="80"/>
        <v>15950369.806609048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15950369.806609048</v>
      </c>
      <c r="J949" s="455">
        <f t="array" ref="J949">IFERROR(INDEX('Retirement Calculator'!K:K,MATCH('Lorri 401b'!N949,'Retirement Calculator'!A:A,0),0),0)</f>
        <v>16520.094745597391</v>
      </c>
      <c r="K949" s="455">
        <f t="shared" ca="1" si="79"/>
        <v>66391.040466097707</v>
      </c>
      <c r="L949" s="455">
        <f t="shared" ca="1" si="80"/>
        <v>16000240.752329549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16000240.752329549</v>
      </c>
      <c r="J950" s="455">
        <f t="array" ref="J950">IFERROR(INDEX('Retirement Calculator'!K:K,MATCH('Lorri 401b'!N950,'Retirement Calculator'!A:A,0),0),0)</f>
        <v>16520.094745597391</v>
      </c>
      <c r="K950" s="455">
        <f t="shared" ca="1" si="79"/>
        <v>66598.836073266459</v>
      </c>
      <c r="L950" s="455">
        <f t="shared" ca="1" si="80"/>
        <v>16050319.493657218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16050319.493657218</v>
      </c>
      <c r="J951" s="455">
        <f t="array" ref="J951">IFERROR(INDEX('Retirement Calculator'!K:K,MATCH('Lorri 401b'!N951,'Retirement Calculator'!A:A,0),0),0)</f>
        <v>16520.094745597391</v>
      </c>
      <c r="K951" s="455">
        <f t="shared" ca="1" si="79"/>
        <v>66807.497495465082</v>
      </c>
      <c r="L951" s="455">
        <f t="shared" ca="1" si="80"/>
        <v>16100606.896407086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16100606.896407086</v>
      </c>
      <c r="J952" s="455">
        <f t="array" ref="J952">IFERROR(INDEX('Retirement Calculator'!K:K,MATCH('Lorri 401b'!N952,'Retirement Calculator'!A:A,0),0),0)</f>
        <v>16520.094745597391</v>
      </c>
      <c r="K952" s="455">
        <f t="shared" ca="1" si="79"/>
        <v>67017.028340256205</v>
      </c>
      <c r="L952" s="455">
        <f t="shared" ca="1" si="80"/>
        <v>16151103.830001745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16151103.830001745</v>
      </c>
      <c r="J953" s="455">
        <f t="array" ref="J953">IFERROR(INDEX('Retirement Calculator'!K:K,MATCH('Lorri 401b'!N953,'Retirement Calculator'!A:A,0),0),0)</f>
        <v>16520.094745597391</v>
      </c>
      <c r="K953" s="455">
        <f t="shared" ca="1" si="79"/>
        <v>67227.432230233957</v>
      </c>
      <c r="L953" s="455">
        <f t="shared" ca="1" si="80"/>
        <v>16201811.167486383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16201811.167486383</v>
      </c>
      <c r="J954" s="455">
        <f t="array" ref="J954">IFERROR(INDEX('Retirement Calculator'!K:K,MATCH('Lorri 401b'!N954,'Retirement Calculator'!A:A,0),0),0)</f>
        <v>16520.094745597391</v>
      </c>
      <c r="K954" s="455">
        <f t="shared" ca="1" si="79"/>
        <v>67438.712803086601</v>
      </c>
      <c r="L954" s="455">
        <f t="shared" ca="1" si="80"/>
        <v>16252729.785543872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16252729.785543872</v>
      </c>
      <c r="J955" s="455">
        <f t="array" ref="J955">IFERROR(INDEX('Retirement Calculator'!K:K,MATCH('Lorri 401b'!N955,'Retirement Calculator'!A:A,0),0),0)</f>
        <v>16520.094745597391</v>
      </c>
      <c r="K955" s="455">
        <f t="shared" ca="1" si="79"/>
        <v>67650.873711659486</v>
      </c>
      <c r="L955" s="455">
        <f t="shared" ca="1" si="80"/>
        <v>16303860.564509934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16303860.564509934</v>
      </c>
      <c r="J956" s="455">
        <f t="array" ref="J956">IFERROR(INDEX('Retirement Calculator'!K:K,MATCH('Lorri 401b'!N956,'Retirement Calculator'!A:A,0),0),0)</f>
        <v>16520.094745597391</v>
      </c>
      <c r="K956" s="455">
        <f t="shared" ca="1" si="79"/>
        <v>67863.918624018072</v>
      </c>
      <c r="L956" s="455">
        <f t="shared" ca="1" si="80"/>
        <v>16355204.388388354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16355204.388388354</v>
      </c>
      <c r="J957" s="455">
        <f t="array" ref="J957">IFERROR(INDEX('Retirement Calculator'!K:K,MATCH('Lorri 401b'!N957,'Retirement Calculator'!A:A,0),0),0)</f>
        <v>16520.094745597391</v>
      </c>
      <c r="K957" s="455">
        <f t="shared" ca="1" si="79"/>
        <v>68077.85122351149</v>
      </c>
      <c r="L957" s="455">
        <f t="shared" ca="1" si="80"/>
        <v>16406762.144866269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16406762.144866269</v>
      </c>
      <c r="J958" s="455">
        <f t="array" ref="J958">IFERROR(INDEX('Retirement Calculator'!K:K,MATCH('Lorri 401b'!N958,'Retirement Calculator'!A:A,0),0),0)</f>
        <v>16520.094745597391</v>
      </c>
      <c r="K958" s="455">
        <f t="shared" ca="1" si="79"/>
        <v>68292.675208836139</v>
      </c>
      <c r="L958" s="455">
        <f t="shared" ca="1" si="80"/>
        <v>16458534.725329509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16458534.725329509</v>
      </c>
      <c r="J959" s="455">
        <f t="array" ref="J959">IFERROR(INDEX('Retirement Calculator'!K:K,MATCH('Lorri 401b'!N959,'Retirement Calculator'!A:A,0),0),0)</f>
        <v>16520.094745597391</v>
      </c>
      <c r="K959" s="455">
        <f t="shared" ca="1" si="79"/>
        <v>68508.394294099635</v>
      </c>
      <c r="L959" s="455">
        <f t="shared" ca="1" si="80"/>
        <v>16510523.024878012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16510523.024878012</v>
      </c>
      <c r="J960" s="455">
        <f t="array" ref="J960">IFERROR(INDEX('Retirement Calculator'!K:K,MATCH('Lorri 401b'!N960,'Retirement Calculator'!A:A,0),0),0)</f>
        <v>16520.094745597391</v>
      </c>
      <c r="K960" s="455">
        <f t="shared" ca="1" si="79"/>
        <v>68725.012208885062</v>
      </c>
      <c r="L960" s="455">
        <f t="shared" ca="1" si="80"/>
        <v>16562727.9423413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16562727.9423413</v>
      </c>
      <c r="J961" s="455">
        <f t="array" ref="J961">IFERROR(INDEX('Retirement Calculator'!K:K,MATCH('Lorri 401b'!N961,'Retirement Calculator'!A:A,0),0),0)</f>
        <v>16520.094745597391</v>
      </c>
      <c r="K961" s="455">
        <f t="shared" ca="1" si="79"/>
        <v>68942.532698315423</v>
      </c>
      <c r="L961" s="455">
        <f t="shared" ca="1" si="80"/>
        <v>16615150.380294017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16615150.380294017</v>
      </c>
      <c r="J962" s="455">
        <f t="array" ref="J962">IFERROR(INDEX('Retirement Calculator'!K:K,MATCH('Lorri 401b'!N962,'Retirement Calculator'!A:A,0),0),0)</f>
        <v>16520.094745597391</v>
      </c>
      <c r="K962" s="455">
        <f t="shared" ca="1" si="79"/>
        <v>69160.959523118407</v>
      </c>
      <c r="L962" s="455">
        <f t="shared" ca="1" si="80"/>
        <v>16667791.24507154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16667791.24507154</v>
      </c>
      <c r="J963" s="455">
        <f t="array" ref="J963">IFERROR(INDEX('Retirement Calculator'!K:K,MATCH('Lorri 401b'!N963,'Retirement Calculator'!A:A,0),0),0)</f>
        <v>16520.094745597391</v>
      </c>
      <c r="K963" s="455">
        <f t="shared" ca="1" si="79"/>
        <v>69380.296459691424</v>
      </c>
      <c r="L963" s="455">
        <f t="shared" ca="1" si="80"/>
        <v>16720651.446785634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16720651.446785634</v>
      </c>
      <c r="J964" s="455">
        <f t="array" ref="J964">IFERROR(INDEX('Retirement Calculator'!K:K,MATCH('Lorri 401b'!N964,'Retirement Calculator'!A:A,0),0),0)</f>
        <v>16520.094745597391</v>
      </c>
      <c r="K964" s="455">
        <f t="shared" ca="1" si="79"/>
        <v>69600.547300166829</v>
      </c>
      <c r="L964" s="455">
        <f t="shared" ca="1" si="80"/>
        <v>16773731.899340205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16773731.899340205</v>
      </c>
      <c r="J965" s="455">
        <f t="array" ref="J965">IFERROR(INDEX('Retirement Calculator'!K:K,MATCH('Lorri 401b'!N965,'Retirement Calculator'!A:A,0),0),0)</f>
        <v>16520.094745597391</v>
      </c>
      <c r="K965" s="455">
        <f t="shared" ca="1" si="79"/>
        <v>69821.71585247753</v>
      </c>
      <c r="L965" s="455">
        <f t="shared" ca="1" si="80"/>
        <v>16827033.520447087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16827033.520447087</v>
      </c>
      <c r="J966" s="455">
        <f t="array" ref="J966">IFERROR(INDEX('Retirement Calculator'!K:K,MATCH('Lorri 401b'!N966,'Retirement Calculator'!A:A,0),0),0)</f>
        <v>16520.094745597391</v>
      </c>
      <c r="K966" s="455">
        <f t="shared" ca="1" si="79"/>
        <v>70043.80594042287</v>
      </c>
      <c r="L966" s="455">
        <f t="shared" ca="1" si="80"/>
        <v>16880557.231641911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16880557.231641911</v>
      </c>
      <c r="J967" s="455">
        <f t="array" ref="J967">IFERROR(INDEX('Retirement Calculator'!K:K,MATCH('Lorri 401b'!N967,'Retirement Calculator'!A:A,0),0),0)</f>
        <v>16520.094745597391</v>
      </c>
      <c r="K967" s="455">
        <f t="shared" ca="1" si="79"/>
        <v>70266.821403734633</v>
      </c>
      <c r="L967" s="455">
        <f t="shared" ca="1" si="80"/>
        <v>16934303.958300047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16934303.958300047</v>
      </c>
      <c r="J968" s="455">
        <f t="array" ref="J968">IFERROR(INDEX('Retirement Calculator'!K:K,MATCH('Lorri 401b'!N968,'Retirement Calculator'!A:A,0),0),0)</f>
        <v>16520.094745597391</v>
      </c>
      <c r="K968" s="455">
        <f t="shared" ca="1" si="79"/>
        <v>70490.766098143533</v>
      </c>
      <c r="L968" s="455">
        <f t="shared" ca="1" si="80"/>
        <v>16988274.62965259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16988274.62965259</v>
      </c>
      <c r="J969" s="455">
        <f t="array" ref="J969">IFERROR(INDEX('Retirement Calculator'!K:K,MATCH('Lorri 401b'!N969,'Retirement Calculator'!A:A,0),0),0)</f>
        <v>16520.094745597391</v>
      </c>
      <c r="K969" s="455">
        <f t="shared" ca="1" si="79"/>
        <v>70715.643895445799</v>
      </c>
      <c r="L969" s="455">
        <f t="shared" ca="1" si="80"/>
        <v>17042470.178802438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17042470.178802438</v>
      </c>
      <c r="J970" s="455">
        <f t="array" ref="J970">IFERROR(INDEX('Retirement Calculator'!K:K,MATCH('Lorri 401b'!N970,'Retirement Calculator'!A:A,0),0),0)</f>
        <v>16520.094745597391</v>
      </c>
      <c r="K970" s="455">
        <f t="shared" ca="1" si="79"/>
        <v>70941.458683570163</v>
      </c>
      <c r="L970" s="455">
        <f t="shared" ca="1" si="80"/>
        <v>17096891.542740408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17096891.542740408</v>
      </c>
      <c r="J971" s="455">
        <f t="array" ref="J971">IFERROR(INDEX('Retirement Calculator'!K:K,MATCH('Lorri 401b'!N971,'Retirement Calculator'!A:A,0),0),0)</f>
        <v>16520.094745597391</v>
      </c>
      <c r="K971" s="455">
        <f t="shared" ca="1" si="79"/>
        <v>71168.214366645043</v>
      </c>
      <c r="L971" s="455">
        <f t="shared" ca="1" si="80"/>
        <v>17151539.662361454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17151539.662361454</v>
      </c>
      <c r="J972" s="455">
        <f t="array" ref="J972">IFERROR(INDEX('Retirement Calculator'!K:K,MATCH('Lorri 401b'!N972,'Retirement Calculator'!A:A,0),0),0)</f>
        <v>16520.094745597391</v>
      </c>
      <c r="K972" s="455">
        <f t="shared" ca="1" si="79"/>
        <v>71395.914865066065</v>
      </c>
      <c r="L972" s="455">
        <f t="shared" ca="1" si="80"/>
        <v>17206415.482480921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17206415.482480921</v>
      </c>
      <c r="J973" s="455">
        <f t="array" ref="J973">IFERROR(INDEX('Retirement Calculator'!K:K,MATCH('Lorri 401b'!N973,'Retirement Calculator'!A:A,0),0),0)</f>
        <v>16520.094745597391</v>
      </c>
      <c r="K973" s="455">
        <f t="shared" ca="1" si="79"/>
        <v>71624.564115563844</v>
      </c>
      <c r="L973" s="455">
        <f t="shared" ca="1" si="80"/>
        <v>17261519.951850887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17261519.951850887</v>
      </c>
      <c r="J974" s="455">
        <f t="array" ref="J974">IFERROR(INDEX('Retirement Calculator'!K:K,MATCH('Lorri 401b'!N974,'Retirement Calculator'!A:A,0),0),0)</f>
        <v>16520.094745597391</v>
      </c>
      <c r="K974" s="455">
        <f t="shared" ca="1" si="79"/>
        <v>71854.166071272033</v>
      </c>
      <c r="L974" s="455">
        <f t="shared" ca="1" si="80"/>
        <v>17316854.023176562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17316854.023176562</v>
      </c>
      <c r="J975" s="455">
        <f t="array" ref="J975">IFERROR(INDEX('Retirement Calculator'!K:K,MATCH('Lorri 401b'!N975,'Retirement Calculator'!A:A,0),0),0)</f>
        <v>16520.094745597391</v>
      </c>
      <c r="K975" s="455">
        <f t="shared" ca="1" si="79"/>
        <v>72084.724701795683</v>
      </c>
      <c r="L975" s="455">
        <f t="shared" ca="1" si="80"/>
        <v>17372418.653132759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17372418.653132759</v>
      </c>
      <c r="J976" s="455">
        <f t="array" ref="J976">IFERROR(INDEX('Retirement Calculator'!K:K,MATCH('Lorri 401b'!N976,'Retirement Calculator'!A:A,0),0),0)</f>
        <v>16520.094745597391</v>
      </c>
      <c r="K976" s="455">
        <f t="shared" ca="1" si="79"/>
        <v>72316.24399327983</v>
      </c>
      <c r="L976" s="455">
        <f t="shared" ca="1" si="80"/>
        <v>17428214.802380439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17428214.802380439</v>
      </c>
      <c r="J977" s="455">
        <f t="array" ref="J977">IFERROR(INDEX('Retirement Calculator'!K:K,MATCH('Lorri 401b'!N977,'Retirement Calculator'!A:A,0),0),0)</f>
        <v>16520.094745597391</v>
      </c>
      <c r="K977" s="455">
        <f t="shared" ca="1" si="79"/>
        <v>72548.727948478496</v>
      </c>
      <c r="L977" s="455">
        <f t="shared" ca="1" si="80"/>
        <v>17484243.43558332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17484243.43558332</v>
      </c>
      <c r="J978" s="455">
        <f t="array" ref="J978">IFERROR(INDEX('Retirement Calculator'!K:K,MATCH('Lorri 401b'!N978,'Retirement Calculator'!A:A,0),0),0)</f>
        <v>16520.094745597391</v>
      </c>
      <c r="K978" s="455">
        <f t="shared" ca="1" si="79"/>
        <v>72782.18058682383</v>
      </c>
      <c r="L978" s="455">
        <f t="shared" ca="1" si="80"/>
        <v>17540505.521424543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17540505.521424543</v>
      </c>
      <c r="J979" s="455">
        <f t="array" ref="J979">IFERROR(INDEX('Retirement Calculator'!K:K,MATCH('Lorri 401b'!N979,'Retirement Calculator'!A:A,0),0),0)</f>
        <v>16520.094745597391</v>
      </c>
      <c r="K979" s="455">
        <f t="shared" ca="1" si="79"/>
        <v>73016.605944495604</v>
      </c>
      <c r="L979" s="455">
        <f t="shared" ca="1" si="80"/>
        <v>17597002.03262344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17597002.03262344</v>
      </c>
      <c r="J980" s="455">
        <f t="array" ref="J980">IFERROR(INDEX('Retirement Calculator'!K:K,MATCH('Lorri 401b'!N980,'Retirement Calculator'!A:A,0),0),0)</f>
        <v>16520.094745597391</v>
      </c>
      <c r="K980" s="455">
        <f t="shared" ca="1" si="79"/>
        <v>73252.008074491008</v>
      </c>
      <c r="L980" s="455">
        <f t="shared" ca="1" si="80"/>
        <v>17653733.945952334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17653733.945952334</v>
      </c>
      <c r="J981" s="455">
        <f t="array" ref="J981">IFERROR(INDEX('Retirement Calculator'!K:K,MATCH('Lorri 401b'!N981,'Retirement Calculator'!A:A,0),0),0)</f>
        <v>16520.094745597391</v>
      </c>
      <c r="K981" s="455">
        <f t="shared" ca="1" si="79"/>
        <v>73488.391046694727</v>
      </c>
      <c r="L981" s="455">
        <f t="shared" ca="1" si="80"/>
        <v>17710702.24225343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17710702.24225343</v>
      </c>
      <c r="J982" s="455">
        <f t="array" ref="J982">IFERROR(INDEX('Retirement Calculator'!K:K,MATCH('Lorri 401b'!N982,'Retirement Calculator'!A:A,0),0),0)</f>
        <v>16520.094745597391</v>
      </c>
      <c r="K982" s="455">
        <f t="shared" ca="1" si="79"/>
        <v>73725.758947949304</v>
      </c>
      <c r="L982" s="455">
        <f t="shared" ca="1" si="80"/>
        <v>17767907.906455781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17767907.906455781</v>
      </c>
      <c r="J983" s="455">
        <f t="array" ref="J983">IFERROR(INDEX('Retirement Calculator'!K:K,MATCH('Lorri 401b'!N983,'Retirement Calculator'!A:A,0),0),0)</f>
        <v>16520.094745597391</v>
      </c>
      <c r="K983" s="455">
        <f t="shared" ca="1" si="79"/>
        <v>73964.115882125756</v>
      </c>
      <c r="L983" s="455">
        <f t="shared" ca="1" si="80"/>
        <v>17825351.927592307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17825351.927592307</v>
      </c>
      <c r="J984" s="455">
        <f t="array" ref="J984">IFERROR(INDEX('Retirement Calculator'!K:K,MATCH('Lorri 401b'!N984,'Retirement Calculator'!A:A,0),0),0)</f>
        <v>16520.094745597391</v>
      </c>
      <c r="K984" s="455">
        <f t="shared" ca="1" si="79"/>
        <v>74203.465970194622</v>
      </c>
      <c r="L984" s="455">
        <f t="shared" ca="1" si="80"/>
        <v>17883035.298816904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17883035.298816904</v>
      </c>
      <c r="J985" s="455">
        <f t="array" ref="J985">IFERROR(INDEX('Retirement Calculator'!K:K,MATCH('Lorri 401b'!N985,'Retirement Calculator'!A:A,0),0),0)</f>
        <v>16520.094745597391</v>
      </c>
      <c r="K985" s="455">
        <f t="shared" ca="1" si="79"/>
        <v>74443.813350297103</v>
      </c>
      <c r="L985" s="455">
        <f t="shared" ca="1" si="80"/>
        <v>17940959.017421603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17940959.017421603</v>
      </c>
      <c r="J986" s="455">
        <f t="array" ref="J986">IFERROR(INDEX('Retirement Calculator'!K:K,MATCH('Lorri 401b'!N986,'Retirement Calculator'!A:A,0),0),0)</f>
        <v>16520.094745597391</v>
      </c>
      <c r="K986" s="455">
        <f t="shared" ca="1" si="79"/>
        <v>74685.162177816688</v>
      </c>
      <c r="L986" s="455">
        <f t="shared" ca="1" si="80"/>
        <v>17999124.084853821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17999124.084853821</v>
      </c>
      <c r="J987" s="455">
        <f t="array" ref="J987">IFERROR(INDEX('Retirement Calculator'!K:K,MATCH('Lorri 401b'!N987,'Retirement Calculator'!A:A,0),0),0)</f>
        <v>16520.094745597391</v>
      </c>
      <c r="K987" s="455">
        <f t="shared" ca="1" si="79"/>
        <v>74927.516625450924</v>
      </c>
      <c r="L987" s="455">
        <f t="shared" ca="1" si="80"/>
        <v>18057531.506733671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18057531.506733671</v>
      </c>
      <c r="J988" s="455">
        <f t="array" ref="J988">IFERROR(INDEX('Retirement Calculator'!K:K,MATCH('Lorri 401b'!N988,'Retirement Calculator'!A:A,0),0),0)</f>
        <v>16520.094745597391</v>
      </c>
      <c r="K988" s="455">
        <f t="shared" ca="1" si="79"/>
        <v>75170.880883283637</v>
      </c>
      <c r="L988" s="455">
        <f t="shared" ca="1" si="80"/>
        <v>18116182.292871356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18116182.292871356</v>
      </c>
      <c r="J989" s="455">
        <f t="array" ref="J989">IFERROR(INDEX('Retirement Calculator'!K:K,MATCH('Lorri 401b'!N989,'Retirement Calculator'!A:A,0),0),0)</f>
        <v>16520.094745597391</v>
      </c>
      <c r="K989" s="455">
        <f t="shared" ca="1" si="79"/>
        <v>75415.259158857327</v>
      </c>
      <c r="L989" s="455">
        <f t="shared" ca="1" si="80"/>
        <v>18175077.457284614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18175077.457284614</v>
      </c>
      <c r="J990" s="455">
        <f t="array" ref="J990">IFERROR(INDEX('Retirement Calculator'!K:K,MATCH('Lorri 401b'!N990,'Retirement Calculator'!A:A,0),0),0)</f>
        <v>16520.094745597391</v>
      </c>
      <c r="K990" s="455">
        <f t="shared" ca="1" si="79"/>
        <v>75660.655677245901</v>
      </c>
      <c r="L990" s="455">
        <f t="shared" ca="1" si="80"/>
        <v>18234218.01821626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18234218.01821626</v>
      </c>
      <c r="J991" s="455">
        <f t="array" ref="J991">IFERROR(INDEX('Retirement Calculator'!K:K,MATCH('Lorri 401b'!N991,'Retirement Calculator'!A:A,0),0),0)</f>
        <v>16520.094745597391</v>
      </c>
      <c r="K991" s="455">
        <f t="shared" ca="1" si="79"/>
        <v>75907.074681127749</v>
      </c>
      <c r="L991" s="455">
        <f t="shared" ca="1" si="80"/>
        <v>18293604.99815179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18293604.99815179</v>
      </c>
      <c r="J992" s="455">
        <f t="array" ref="J992">IFERROR(INDEX('Retirement Calculator'!K:K,MATCH('Lorri 401b'!N992,'Retirement Calculator'!A:A,0),0),0)</f>
        <v>16520.094745597391</v>
      </c>
      <c r="K992" s="455">
        <f t="shared" ca="1" si="79"/>
        <v>76154.520430859135</v>
      </c>
      <c r="L992" s="455">
        <f t="shared" ca="1" si="80"/>
        <v>18353239.423837051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18353239.423837051</v>
      </c>
      <c r="J993" s="455">
        <f t="array" ref="J993">IFERROR(INDEX('Retirement Calculator'!K:K,MATCH('Lorri 401b'!N993,'Retirement Calculator'!A:A,0),0),0)</f>
        <v>16520.094745597391</v>
      </c>
      <c r="K993" s="455">
        <f t="shared" ca="1" si="79"/>
        <v>76402.997204547719</v>
      </c>
      <c r="L993" s="455">
        <f t="shared" ca="1" si="80"/>
        <v>18413122.326295998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18413122.326295998</v>
      </c>
      <c r="J994" s="455">
        <f t="array" ref="J994">IFERROR(INDEX('Retirement Calculator'!K:K,MATCH('Lorri 401b'!N994,'Retirement Calculator'!A:A,0),0),0)</f>
        <v>16520.094745597391</v>
      </c>
      <c r="K994" s="455">
        <f t="shared" ca="1" si="79"/>
        <v>76652.509298126664</v>
      </c>
      <c r="L994" s="455">
        <f t="shared" ca="1" si="80"/>
        <v>18473254.740848526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18473254.740848526</v>
      </c>
      <c r="J995" s="455">
        <f t="array" ref="J995">IFERROR(INDEX('Retirement Calculator'!K:K,MATCH('Lorri 401b'!N995,'Retirement Calculator'!A:A,0),0),0)</f>
        <v>16520.094745597391</v>
      </c>
      <c r="K995" s="455">
        <f t="shared" ca="1" si="79"/>
        <v>76903.061025428862</v>
      </c>
      <c r="L995" s="455">
        <f t="shared" ca="1" si="80"/>
        <v>18533637.707128357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18533637.707128357</v>
      </c>
      <c r="J996" s="455">
        <f t="array" ref="J996">IFERROR(INDEX('Retirement Calculator'!K:K,MATCH('Lorri 401b'!N996,'Retirement Calculator'!A:A,0),0),0)</f>
        <v>16520.094745597391</v>
      </c>
      <c r="K996" s="455">
        <f t="shared" ca="1" si="79"/>
        <v>77154.656718261496</v>
      </c>
      <c r="L996" s="455">
        <f t="shared" ca="1" si="80"/>
        <v>18594272.26910102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18594272.26910102</v>
      </c>
      <c r="J997" s="455">
        <f t="array" ref="J997">IFERROR(INDEX('Retirement Calculator'!K:K,MATCH('Lorri 401b'!N997,'Retirement Calculator'!A:A,0),0),0)</f>
        <v>16520.094745597391</v>
      </c>
      <c r="K997" s="455">
        <f t="shared" ca="1" si="79"/>
        <v>77407.300726480928</v>
      </c>
      <c r="L997" s="455">
        <f t="shared" ca="1" si="80"/>
        <v>18655159.475081902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18655159.475081902</v>
      </c>
      <c r="J998" s="455">
        <f t="array" ref="J998">IFERROR(INDEX('Retirement Calculator'!K:K,MATCH('Lorri 401b'!N998,'Retirement Calculator'!A:A,0),0),0)</f>
        <v>16520.094745597391</v>
      </c>
      <c r="K998" s="455">
        <f t="shared" ca="1" si="79"/>
        <v>77660.997418067927</v>
      </c>
      <c r="L998" s="455">
        <f t="shared" ca="1" si="80"/>
        <v>18716300.377754372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18716300.377754372</v>
      </c>
      <c r="J999" s="455">
        <f t="array" ref="J999">IFERROR(INDEX('Retirement Calculator'!K:K,MATCH('Lorri 401b'!N999,'Retirement Calculator'!A:A,0),0),0)</f>
        <v>16520.094745597391</v>
      </c>
      <c r="K999" s="455">
        <f t="shared" ca="1" si="79"/>
        <v>77915.751179203216</v>
      </c>
      <c r="L999" s="455">
        <f t="shared" ca="1" si="80"/>
        <v>18777696.034187976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18777696.034187976</v>
      </c>
      <c r="J1000" s="455">
        <f t="array" ref="J1000">IFERROR(INDEX('Retirement Calculator'!K:K,MATCH('Lorri 401b'!N1000,'Retirement Calculator'!A:A,0),0),0)</f>
        <v>16520.094745597391</v>
      </c>
      <c r="K1000" s="455">
        <f t="shared" ca="1" si="79"/>
        <v>78171.566414343237</v>
      </c>
      <c r="L1000" s="455">
        <f t="shared" ca="1" si="80"/>
        <v>18839347.505856723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18839347.505856723</v>
      </c>
      <c r="J1001" s="455">
        <f t="array" ref="J1001">IFERROR(INDEX('Retirement Calculator'!K:K,MATCH('Lorri 401b'!N1001,'Retirement Calculator'!A:A,0),0),0)</f>
        <v>16520.094745597391</v>
      </c>
      <c r="K1001" s="455">
        <f t="shared" ca="1" si="79"/>
        <v>78428.447546296346</v>
      </c>
      <c r="L1001" s="455">
        <f t="shared" ca="1" si="80"/>
        <v>18901255.85865742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18901255.85865742</v>
      </c>
      <c r="J1002" s="455">
        <f t="array" ref="J1002">IFERROR(INDEX('Retirement Calculator'!K:K,MATCH('Lorri 401b'!N1002,'Retirement Calculator'!A:A,0),0),0)</f>
        <v>16520.094745597391</v>
      </c>
      <c r="K1002" s="455">
        <f t="shared" ca="1" si="79"/>
        <v>78686.399016299256</v>
      </c>
      <c r="L1002" s="455">
        <f t="shared" ca="1" si="80"/>
        <v>18963422.162928119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18963422.162928119</v>
      </c>
      <c r="J1003" s="455">
        <f t="array" ref="J1003">IFERROR(INDEX('Retirement Calculator'!K:K,MATCH('Lorri 401b'!N1003,'Retirement Calculator'!A:A,0),0),0)</f>
        <v>16520.094745597391</v>
      </c>
      <c r="K1003" s="455">
        <f t="shared" ca="1" si="79"/>
        <v>78945.425284093828</v>
      </c>
      <c r="L1003" s="455">
        <f t="shared" ca="1" si="80"/>
        <v>19025847.493466616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19025847.493466616</v>
      </c>
      <c r="J1004" s="455">
        <f t="array" ref="J1004">IFERROR(INDEX('Retirement Calculator'!K:K,MATCH('Lorri 401b'!N1004,'Retirement Calculator'!A:A,0),0),0)</f>
        <v>16520.094745597391</v>
      </c>
      <c r="K1004" s="455">
        <f t="shared" ca="1" si="79"/>
        <v>79205.530828004237</v>
      </c>
      <c r="L1004" s="455">
        <f t="shared" ca="1" si="80"/>
        <v>19088532.92954902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19088532.92954902</v>
      </c>
      <c r="J1005" s="455">
        <f t="array" ref="J1005">IFERROR(INDEX('Retirement Calculator'!K:K,MATCH('Lorri 401b'!N1005,'Retirement Calculator'!A:A,0),0),0)</f>
        <v>16520.094745597391</v>
      </c>
      <c r="K1005" s="455">
        <f t="shared" ca="1" si="79"/>
        <v>79466.72014501426</v>
      </c>
      <c r="L1005" s="455">
        <f t="shared" ca="1" si="80"/>
        <v>19151479.554948434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19151479.554948434</v>
      </c>
      <c r="J1006" s="455">
        <f t="array" ref="J1006">IFERROR(INDEX('Retirement Calculator'!K:K,MATCH('Lorri 401b'!N1006,'Retirement Calculator'!A:A,0),0),0)</f>
        <v>16520.094745597391</v>
      </c>
      <c r="K1006" s="455">
        <f t="shared" ca="1" si="79"/>
        <v>79728.997750845141</v>
      </c>
      <c r="L1006" s="455">
        <f t="shared" ca="1" si="80"/>
        <v>19214688.45795368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19214688.45795368</v>
      </c>
      <c r="J1007" s="455">
        <f t="array" ref="J1007">IFERROR(INDEX('Retirement Calculator'!K:K,MATCH('Lorri 401b'!N1007,'Retirement Calculator'!A:A,0),0),0)</f>
        <v>16520.094745597391</v>
      </c>
      <c r="K1007" s="455">
        <f t="shared" ca="1" si="79"/>
        <v>79992.368180033678</v>
      </c>
      <c r="L1007" s="455">
        <f t="shared" ca="1" si="80"/>
        <v>19278160.731388114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19278160.731388114</v>
      </c>
      <c r="J1008" s="455">
        <f t="array" ref="J1008">IFERROR(INDEX('Retirement Calculator'!K:K,MATCH('Lorri 401b'!N1008,'Retirement Calculator'!A:A,0),0),0)</f>
        <v>16520.094745597391</v>
      </c>
      <c r="K1008" s="455">
        <f t="shared" ca="1" si="79"/>
        <v>80256.835986010483</v>
      </c>
      <c r="L1008" s="455">
        <f t="shared" ca="1" si="80"/>
        <v>19341897.472628526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19341897.472628526</v>
      </c>
      <c r="J1009" s="455">
        <f t="array" ref="J1009">IFERROR(INDEX('Retirement Calculator'!K:K,MATCH('Lorri 401b'!N1009,'Retirement Calculator'!A:A,0),0),0)</f>
        <v>16520.094745597391</v>
      </c>
      <c r="K1009" s="455">
        <f t="shared" ca="1" si="79"/>
        <v>80522.405741178867</v>
      </c>
      <c r="L1009" s="455">
        <f t="shared" ca="1" si="80"/>
        <v>19405899.783624105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19405899.783624105</v>
      </c>
      <c r="J1010" s="455">
        <f t="array" ref="J1010">IFERROR(INDEX('Retirement Calculator'!K:K,MATCH('Lorri 401b'!N1010,'Retirement Calculator'!A:A,0),0),0)</f>
        <v>16520.094745597391</v>
      </c>
      <c r="K1010" s="455">
        <f t="shared" ca="1" si="79"/>
        <v>80789.082036993772</v>
      </c>
      <c r="L1010" s="455">
        <f t="shared" ca="1" si="80"/>
        <v>19470168.770915501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19470168.770915501</v>
      </c>
      <c r="J1011" s="455">
        <f t="array" ref="J1011">IFERROR(INDEX('Retirement Calculator'!K:K,MATCH('Lorri 401b'!N1011,'Retirement Calculator'!A:A,0),0),0)</f>
        <v>16520.094745597391</v>
      </c>
      <c r="K1011" s="455">
        <f t="shared" ca="1" si="79"/>
        <v>81056.869484041265</v>
      </c>
      <c r="L1011" s="455">
        <f t="shared" ca="1" si="80"/>
        <v>19534705.545653943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19534705.545653943</v>
      </c>
      <c r="J1012" s="455">
        <f t="array" ref="J1012">IFERROR(INDEX('Retirement Calculator'!K:K,MATCH('Lorri 401b'!N1012,'Retirement Calculator'!A:A,0),0),0)</f>
        <v>16520.094745597391</v>
      </c>
      <c r="K1012" s="455">
        <f t="shared" ca="1" si="79"/>
        <v>81325.772712118094</v>
      </c>
      <c r="L1012" s="455">
        <f t="shared" ca="1" si="80"/>
        <v>19599511.223620463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19599511.223620463</v>
      </c>
      <c r="J1013" s="455">
        <f t="array" ref="J1013">IFERROR(INDEX('Retirement Calculator'!K:K,MATCH('Lorri 401b'!N1013,'Retirement Calculator'!A:A,0),0),0)</f>
        <v>16520.094745597391</v>
      </c>
      <c r="K1013" s="455">
        <f t="shared" ca="1" si="79"/>
        <v>81595.796370311931</v>
      </c>
      <c r="L1013" s="455">
        <f t="shared" ca="1" si="80"/>
        <v>19664586.925245177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19664586.925245177</v>
      </c>
      <c r="J1014" s="455">
        <f t="array" ref="J1014">IFERROR(INDEX('Retirement Calculator'!K:K,MATCH('Lorri 401b'!N1014,'Retirement Calculator'!A:A,0),0),0)</f>
        <v>16520.094745597391</v>
      </c>
      <c r="K1014" s="455">
        <f t="shared" ca="1" si="79"/>
        <v>81866.945127081577</v>
      </c>
      <c r="L1014" s="455">
        <f t="shared" ca="1" si="80"/>
        <v>19729933.775626659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19729933.775626659</v>
      </c>
      <c r="J1015" s="455">
        <f t="array" ref="J1015">IFERROR(INDEX('Retirement Calculator'!K:K,MATCH('Lorri 401b'!N1015,'Retirement Calculator'!A:A,0),0),0)</f>
        <v>16520.094745597391</v>
      </c>
      <c r="K1015" s="455">
        <f t="shared" ca="1" si="79"/>
        <v>82139.223670337757</v>
      </c>
      <c r="L1015" s="455">
        <f t="shared" ca="1" si="80"/>
        <v>19795552.904551398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19795552.904551398</v>
      </c>
      <c r="J1016" s="455">
        <f t="array" ref="J1016">IFERROR(INDEX('Retirement Calculator'!K:K,MATCH('Lorri 401b'!N1016,'Retirement Calculator'!A:A,0),0),0)</f>
        <v>16520.094745597391</v>
      </c>
      <c r="K1016" s="455">
        <f t="shared" ca="1" si="79"/>
        <v>82412.636707524158</v>
      </c>
      <c r="L1016" s="455">
        <f t="shared" ca="1" si="80"/>
        <v>19861445.446513325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19861445.446513325</v>
      </c>
      <c r="J1017" s="455">
        <f t="array" ref="J1017">IFERROR(INDEX('Retirement Calculator'!K:K,MATCH('Lorri 401b'!N1017,'Retirement Calculator'!A:A,0),0),0)</f>
        <v>16520.094745597391</v>
      </c>
      <c r="K1017" s="455">
        <f t="shared" ca="1" si="79"/>
        <v>82687.188965698864</v>
      </c>
      <c r="L1017" s="455">
        <f t="shared" ca="1" si="80"/>
        <v>19927612.540733427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19927612.540733427</v>
      </c>
      <c r="J1018" s="455">
        <f t="array" ref="J1018">IFERROR(INDEX('Retirement Calculator'!K:K,MATCH('Lorri 401b'!N1018,'Retirement Calculator'!A:A,0),0),0)</f>
        <v>16520.094745597391</v>
      </c>
      <c r="K1018" s="455">
        <f t="shared" ca="1" si="79"/>
        <v>82962.885191615947</v>
      </c>
      <c r="L1018" s="455">
        <f t="shared" ca="1" si="80"/>
        <v>19994055.331179444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19994055.331179444</v>
      </c>
      <c r="J1019" s="455">
        <f t="array" ref="J1019">IFERROR(INDEX('Retirement Calculator'!K:K,MATCH('Lorri 401b'!N1019,'Retirement Calculator'!A:A,0),0),0)</f>
        <v>16520.094745597391</v>
      </c>
      <c r="K1019" s="455">
        <f t="shared" ca="1" si="79"/>
        <v>83239.730151807686</v>
      </c>
      <c r="L1019" s="455">
        <f t="shared" ca="1" si="80"/>
        <v>20060774.966585651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20060774.966585651</v>
      </c>
      <c r="J1020" s="455">
        <f t="array" ref="J1020">IFERROR(INDEX('Retirement Calculator'!K:K,MATCH('Lorri 401b'!N1020,'Retirement Calculator'!A:A,0),0),0)</f>
        <v>16520.094745597391</v>
      </c>
      <c r="K1020" s="455">
        <f t="shared" ca="1" si="79"/>
        <v>83517.728632666884</v>
      </c>
      <c r="L1020" s="455">
        <f t="shared" ca="1" si="80"/>
        <v>20127772.600472718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20127772.600472718</v>
      </c>
      <c r="J1021" s="455">
        <f t="array" ref="J1021">IFERROR(INDEX('Retirement Calculator'!K:K,MATCH('Lorri 401b'!N1021,'Retirement Calculator'!A:A,0),0),0)</f>
        <v>16520.094745597391</v>
      </c>
      <c r="K1021" s="455">
        <f t="shared" ca="1" si="79"/>
        <v>83796.885440529659</v>
      </c>
      <c r="L1021" s="455">
        <f t="shared" ca="1" si="80"/>
        <v>20195049.391167648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20195049.391167648</v>
      </c>
      <c r="J1022" s="455">
        <f t="array" ref="J1022">IFERROR(INDEX('Retirement Calculator'!K:K,MATCH('Lorri 401b'!N1022,'Retirement Calculator'!A:A,0),0),0)</f>
        <v>16520.094745597391</v>
      </c>
      <c r="K1022" s="455">
        <f t="shared" ca="1" si="79"/>
        <v>84077.205401758532</v>
      </c>
      <c r="L1022" s="455">
        <f t="shared" ca="1" si="80"/>
        <v>20262606.501823809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20262606.501823809</v>
      </c>
      <c r="J1023" s="455">
        <f t="array" ref="J1023">IFERROR(INDEX('Retirement Calculator'!K:K,MATCH('Lorri 401b'!N1023,'Retirement Calculator'!A:A,0),0),0)</f>
        <v>16520.094745597391</v>
      </c>
      <c r="K1023" s="455">
        <f t="shared" ca="1" si="79"/>
        <v>84358.69336282587</v>
      </c>
      <c r="L1023" s="455">
        <f t="shared" ca="1" si="80"/>
        <v>20330445.100441035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20330445.100441035</v>
      </c>
      <c r="J1024" s="455">
        <f t="array" ref="J1024">IFERROR(INDEX('Retirement Calculator'!K:K,MATCH('Lorri 401b'!N1024,'Retirement Calculator'!A:A,0),0),0)</f>
        <v>16520.094745597391</v>
      </c>
      <c r="K1024" s="455">
        <f t="shared" ca="1" si="79"/>
        <v>84641.354190397644</v>
      </c>
      <c r="L1024" s="455">
        <f t="shared" ca="1" si="80"/>
        <v>20398566.359885834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20398566.359885834</v>
      </c>
      <c r="J1025" s="455">
        <f t="array" ref="J1025">IFERROR(INDEX('Retirement Calculator'!K:K,MATCH('Lorri 401b'!N1025,'Retirement Calculator'!A:A,0),0),0)</f>
        <v>16520.094745597391</v>
      </c>
      <c r="K1025" s="455">
        <f t="shared" ca="1" si="79"/>
        <v>84925.192771417642</v>
      </c>
      <c r="L1025" s="455">
        <f t="shared" ca="1" si="80"/>
        <v>20466971.457911652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20466971.457911652</v>
      </c>
      <c r="J1026" s="455">
        <f t="array" ref="J1026">IFERROR(INDEX('Retirement Calculator'!K:K,MATCH('Lorri 401b'!N1026,'Retirement Calculator'!A:A,0),0),0)</f>
        <v>16520.094745597391</v>
      </c>
      <c r="K1026" s="455">
        <f t="shared" ca="1" si="79"/>
        <v>85210.214013191886</v>
      </c>
      <c r="L1026" s="455">
        <f t="shared" ca="1" si="80"/>
        <v>20535661.577179246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20535661.577179246</v>
      </c>
      <c r="J1027" s="455">
        <f t="array" ref="J1027">IFERROR(INDEX('Retirement Calculator'!K:K,MATCH('Lorri 401b'!N1027,'Retirement Calculator'!A:A,0),0),0)</f>
        <v>16520.094745597391</v>
      </c>
      <c r="K1027" s="455">
        <f t="shared" ca="1" si="79"/>
        <v>85496.422843473527</v>
      </c>
      <c r="L1027" s="455">
        <f t="shared" ca="1" si="80"/>
        <v>20604637.905277122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20604637.905277122</v>
      </c>
      <c r="J1028" s="455">
        <f t="array" ref="J1028">IFERROR(INDEX('Retirement Calculator'!K:K,MATCH('Lorri 401b'!N1028,'Retirement Calculator'!A:A,0),0),0)</f>
        <v>16520.094745597391</v>
      </c>
      <c r="K1028" s="455">
        <f t="shared" ref="K1028:K1282" ca="1" si="103">IPMT(M1028/12,1,12,-I1028+J1028,,0)</f>
        <v>85783.824210548017</v>
      </c>
      <c r="L1028" s="455">
        <f t="shared" ref="L1028:L1282" ca="1" si="104">I1028-J1028+K1028</f>
        <v>20673901.63474207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20673901.63474207</v>
      </c>
      <c r="J1029" s="455">
        <f t="array" ref="J1029">IFERROR(INDEX('Retirement Calculator'!K:K,MATCH('Lorri 401b'!N1029,'Retirement Calculator'!A:A,0),0),0)</f>
        <v>16520.094745597391</v>
      </c>
      <c r="K1029" s="455">
        <f t="shared" ca="1" si="103"/>
        <v>86072.42308331863</v>
      </c>
      <c r="L1029" s="455">
        <f t="shared" ca="1" si="104"/>
        <v>20743453.963079792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20743453.963079792</v>
      </c>
      <c r="J1030" s="455">
        <f t="array" ref="J1030">IFERROR(INDEX('Retirement Calculator'!K:K,MATCH('Lorri 401b'!N1030,'Retirement Calculator'!A:A,0),0),0)</f>
        <v>16520.094745597391</v>
      </c>
      <c r="K1030" s="455">
        <f t="shared" ca="1" si="103"/>
        <v>86362.224451392467</v>
      </c>
      <c r="L1030" s="455">
        <f t="shared" ca="1" si="104"/>
        <v>20813296.092785586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20813296.092785586</v>
      </c>
      <c r="J1031" s="455">
        <f t="array" ref="J1031">IFERROR(INDEX('Retirement Calculator'!K:K,MATCH('Lorri 401b'!N1031,'Retirement Calculator'!A:A,0),0),0)</f>
        <v>16520.094745597391</v>
      </c>
      <c r="K1031" s="455">
        <f t="shared" ca="1" si="103"/>
        <v>86653.233325166613</v>
      </c>
      <c r="L1031" s="455">
        <f t="shared" ca="1" si="104"/>
        <v>20883429.231365152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20883429.231365152</v>
      </c>
      <c r="J1032" s="455">
        <f t="array" ref="J1032">IFERROR(INDEX('Retirement Calculator'!K:K,MATCH('Lorri 401b'!N1032,'Retirement Calculator'!A:A,0),0),0)</f>
        <v>16520.094745597391</v>
      </c>
      <c r="K1032" s="455">
        <f t="shared" ca="1" si="103"/>
        <v>86945.454735914798</v>
      </c>
      <c r="L1032" s="455">
        <f t="shared" ca="1" si="104"/>
        <v>20953854.591355469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20953854.591355469</v>
      </c>
      <c r="J1033" s="455">
        <f t="array" ref="J1033">IFERROR(INDEX('Retirement Calculator'!K:K,MATCH('Lorri 401b'!N1033,'Retirement Calculator'!A:A,0),0),0)</f>
        <v>16520.094745597391</v>
      </c>
      <c r="K1033" s="455">
        <f t="shared" ca="1" si="103"/>
        <v>87238.893735874459</v>
      </c>
      <c r="L1033" s="455">
        <f t="shared" ca="1" si="104"/>
        <v>21024573.390345745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21024573.390345745</v>
      </c>
      <c r="J1034" s="455">
        <f t="array" ref="J1034">IFERROR(INDEX('Retirement Calculator'!K:K,MATCH('Lorri 401b'!N1034,'Retirement Calculator'!A:A,0),0),0)</f>
        <v>16520.094745597391</v>
      </c>
      <c r="K1034" s="455">
        <f t="shared" ca="1" si="103"/>
        <v>87533.555398333934</v>
      </c>
      <c r="L1034" s="455">
        <f t="shared" ca="1" si="104"/>
        <v>21095586.85099848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21095586.85099848</v>
      </c>
      <c r="J1035" s="455">
        <f t="array" ref="J1035">IFERROR(INDEX('Retirement Calculator'!K:K,MATCH('Lorri 401b'!N1035,'Retirement Calculator'!A:A,0),0),0)</f>
        <v>16520.094745597391</v>
      </c>
      <c r="K1035" s="455">
        <f t="shared" ca="1" si="103"/>
        <v>87829.44481772033</v>
      </c>
      <c r="L1035" s="455">
        <f t="shared" ca="1" si="104"/>
        <v>21166896.201070603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21166896.201070603</v>
      </c>
      <c r="J1036" s="455">
        <f t="array" ref="J1036">IFERROR(INDEX('Retirement Calculator'!K:K,MATCH('Lorri 401b'!N1036,'Retirement Calculator'!A:A,0),0),0)</f>
        <v>16520.094745597391</v>
      </c>
      <c r="K1036" s="455">
        <f t="shared" ca="1" si="103"/>
        <v>88126.567109687516</v>
      </c>
      <c r="L1036" s="455">
        <f t="shared" ca="1" si="104"/>
        <v>21238502.673434693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21238502.673434693</v>
      </c>
      <c r="J1037" s="455">
        <f t="array" ref="J1037">IFERROR(INDEX('Retirement Calculator'!K:K,MATCH('Lorri 401b'!N1037,'Retirement Calculator'!A:A,0),0),0)</f>
        <v>16520.094745597391</v>
      </c>
      <c r="K1037" s="455">
        <f t="shared" ca="1" si="103"/>
        <v>88424.927411204553</v>
      </c>
      <c r="L1037" s="455">
        <f t="shared" ca="1" si="104"/>
        <v>21310407.506100301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21310407.506100301</v>
      </c>
      <c r="J1038" s="455">
        <f t="array" ref="J1038">IFERROR(INDEX('Retirement Calculator'!K:K,MATCH('Lorri 401b'!N1038,'Retirement Calculator'!A:A,0),0),0)</f>
        <v>16520.094745597391</v>
      </c>
      <c r="K1038" s="455">
        <f t="shared" ca="1" si="103"/>
        <v>88724.530880644597</v>
      </c>
      <c r="L1038" s="455">
        <f t="shared" ca="1" si="104"/>
        <v>21382611.942235347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21382611.942235347</v>
      </c>
      <c r="J1039" s="455">
        <f t="array" ref="J1039">IFERROR(INDEX('Retirement Calculator'!K:K,MATCH('Lorri 401b'!N1039,'Retirement Calculator'!A:A,0),0),0)</f>
        <v>16520.094745597391</v>
      </c>
      <c r="K1039" s="455">
        <f t="shared" ca="1" si="103"/>
        <v>89025.382697873953</v>
      </c>
      <c r="L1039" s="455">
        <f t="shared" ca="1" si="104"/>
        <v>21455117.230187621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21455117.230187621</v>
      </c>
      <c r="J1040" s="455">
        <f t="array" ref="J1040">IFERROR(INDEX('Retirement Calculator'!K:K,MATCH('Lorri 401b'!N1040,'Retirement Calculator'!A:A,0),0),0)</f>
        <v>16520.094745597391</v>
      </c>
      <c r="K1040" s="455">
        <f t="shared" ca="1" si="103"/>
        <v>89327.488064341756</v>
      </c>
      <c r="L1040" s="455">
        <f t="shared" ca="1" si="104"/>
        <v>21527924.623506363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21527924.623506363</v>
      </c>
      <c r="J1041" s="455">
        <f t="array" ref="J1041">IFERROR(INDEX('Retirement Calculator'!K:K,MATCH('Lorri 401b'!N1041,'Retirement Calculator'!A:A,0),0),0)</f>
        <v>16520.094745597391</v>
      </c>
      <c r="K1041" s="455">
        <f t="shared" ca="1" si="103"/>
        <v>89630.852203169852</v>
      </c>
      <c r="L1041" s="455">
        <f t="shared" ca="1" si="104"/>
        <v>21601035.380963936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21601035.380963936</v>
      </c>
      <c r="J1042" s="455">
        <f t="array" ref="J1042">IFERROR(INDEX('Retirement Calculator'!K:K,MATCH('Lorri 401b'!N1042,'Retirement Calculator'!A:A,0),0),0)</f>
        <v>16520.094745597391</v>
      </c>
      <c r="K1042" s="455">
        <f t="shared" ca="1" si="103"/>
        <v>89935.480359243069</v>
      </c>
      <c r="L1042" s="455">
        <f t="shared" ca="1" si="104"/>
        <v>21674450.766577579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21674450.766577579</v>
      </c>
      <c r="J1043" s="455">
        <f t="array" ref="J1043">IFERROR(INDEX('Retirement Calculator'!K:K,MATCH('Lorri 401b'!N1043,'Retirement Calculator'!A:A,0),0),0)</f>
        <v>16520.094745597391</v>
      </c>
      <c r="K1043" s="455">
        <f t="shared" ca="1" si="103"/>
        <v>90241.377799299924</v>
      </c>
      <c r="L1043" s="455">
        <f t="shared" ca="1" si="104"/>
        <v>21748172.049631279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21748172.049631279</v>
      </c>
      <c r="J1044" s="455">
        <f t="array" ref="J1044">IFERROR(INDEX('Retirement Calculator'!K:K,MATCH('Lorri 401b'!N1044,'Retirement Calculator'!A:A,0),0),0)</f>
        <v>16520.094745597391</v>
      </c>
      <c r="K1044" s="455">
        <f t="shared" ca="1" si="103"/>
        <v>90548.549812023673</v>
      </c>
      <c r="L1044" s="455">
        <f t="shared" ca="1" si="104"/>
        <v>21822200.504697703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21822200.504697703</v>
      </c>
      <c r="J1045" s="455">
        <f t="array" ref="J1045">IFERROR(INDEX('Retirement Calculator'!K:K,MATCH('Lorri 401b'!N1045,'Retirement Calculator'!A:A,0),0),0)</f>
        <v>16520.094745597391</v>
      </c>
      <c r="K1045" s="455">
        <f t="shared" ca="1" si="103"/>
        <v>90857.001708133772</v>
      </c>
      <c r="L1045" s="455">
        <f t="shared" ca="1" si="104"/>
        <v>21896537.411660239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21896537.411660239</v>
      </c>
      <c r="J1046" s="455">
        <f t="array" ref="J1046">IFERROR(INDEX('Retirement Calculator'!K:K,MATCH('Lorri 401b'!N1046,'Retirement Calculator'!A:A,0),0),0)</f>
        <v>16520.094745597391</v>
      </c>
      <c r="K1046" s="455">
        <f t="shared" ca="1" si="103"/>
        <v>91166.738820477665</v>
      </c>
      <c r="L1046" s="455">
        <f t="shared" ca="1" si="104"/>
        <v>21971184.055735119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21971184.055735119</v>
      </c>
      <c r="J1047" s="455">
        <f t="array" ref="J1047">IFERROR(INDEX('Retirement Calculator'!K:K,MATCH('Lorri 401b'!N1047,'Retirement Calculator'!A:A,0),0),0)</f>
        <v>16520.094745597391</v>
      </c>
      <c r="K1047" s="455">
        <f t="shared" ca="1" si="103"/>
        <v>91477.766504122992</v>
      </c>
      <c r="L1047" s="455">
        <f t="shared" ca="1" si="104"/>
        <v>22046141.727493644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22046141.727493644</v>
      </c>
      <c r="J1048" s="455">
        <f t="array" ref="J1048">IFERROR(INDEX('Retirement Calculator'!K:K,MATCH('Lorri 401b'!N1048,'Retirement Calculator'!A:A,0),0),0)</f>
        <v>16520.094745597391</v>
      </c>
      <c r="K1048" s="455">
        <f t="shared" ca="1" si="103"/>
        <v>91790.090136450191</v>
      </c>
      <c r="L1048" s="455">
        <f t="shared" ca="1" si="104"/>
        <v>22121411.722884495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22121411.722884495</v>
      </c>
      <c r="J1049" s="455">
        <f t="array" ref="J1049">IFERROR(INDEX('Retirement Calculator'!K:K,MATCH('Lorri 401b'!N1049,'Retirement Calculator'!A:A,0),0),0)</f>
        <v>16520.094745597391</v>
      </c>
      <c r="K1049" s="455">
        <f t="shared" ca="1" si="103"/>
        <v>92103.715117245403</v>
      </c>
      <c r="L1049" s="455">
        <f t="shared" ca="1" si="104"/>
        <v>22196995.343256142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22196995.343256142</v>
      </c>
      <c r="J1050" s="455">
        <f t="array" ref="J1050">IFERROR(INDEX('Retirement Calculator'!K:K,MATCH('Lorri 401b'!N1050,'Retirement Calculator'!A:A,0),0),0)</f>
        <v>16520.094745597391</v>
      </c>
      <c r="K1050" s="455">
        <f t="shared" ca="1" si="103"/>
        <v>92418.646868793934</v>
      </c>
      <c r="L1050" s="455">
        <f t="shared" ca="1" si="104"/>
        <v>22272893.895379338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22272893.895379338</v>
      </c>
      <c r="J1051" s="455">
        <f t="array" ref="J1051">IFERROR(INDEX('Retirement Calculator'!K:K,MATCH('Lorri 401b'!N1051,'Retirement Calculator'!A:A,0),0),0)</f>
        <v>16520.094745597391</v>
      </c>
      <c r="K1051" s="455">
        <f t="shared" ca="1" si="103"/>
        <v>92734.890835973914</v>
      </c>
      <c r="L1051" s="455">
        <f t="shared" ca="1" si="104"/>
        <v>22349108.691469714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22349108.691469714</v>
      </c>
      <c r="J1052" s="455">
        <f t="array" ref="J1052">IFERROR(INDEX('Retirement Calculator'!K:K,MATCH('Lorri 401b'!N1052,'Retirement Calculator'!A:A,0),0),0)</f>
        <v>16520.094745597391</v>
      </c>
      <c r="K1052" s="455">
        <f t="shared" ca="1" si="103"/>
        <v>93052.452486350478</v>
      </c>
      <c r="L1052" s="455">
        <f t="shared" ca="1" si="104"/>
        <v>22425641.049210466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22425641.049210466</v>
      </c>
      <c r="J1053" s="455">
        <f t="array" ref="J1053">IFERROR(INDEX('Retirement Calculator'!K:K,MATCH('Lorri 401b'!N1053,'Retirement Calculator'!A:A,0),0),0)</f>
        <v>16520.094745597391</v>
      </c>
      <c r="K1053" s="455">
        <f t="shared" ca="1" si="103"/>
        <v>93371.337310270275</v>
      </c>
      <c r="L1053" s="455">
        <f t="shared" ca="1" si="104"/>
        <v>22502492.291775137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22502492.291775137</v>
      </c>
      <c r="J1054" s="455">
        <f t="array" ref="J1054">IFERROR(INDEX('Retirement Calculator'!K:K,MATCH('Lorri 401b'!N1054,'Retirement Calculator'!A:A,0),0),0)</f>
        <v>16520.094745597391</v>
      </c>
      <c r="K1054" s="455">
        <f t="shared" ca="1" si="103"/>
        <v>93691.550820956414</v>
      </c>
      <c r="L1054" s="455">
        <f t="shared" ca="1" si="104"/>
        <v>22579663.747850496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22579663.747850496</v>
      </c>
      <c r="J1055" s="455">
        <f t="array" ref="J1055">IFERROR(INDEX('Retirement Calculator'!K:K,MATCH('Lorri 401b'!N1055,'Retirement Calculator'!A:A,0),0),0)</f>
        <v>16520.094745597391</v>
      </c>
      <c r="K1055" s="455">
        <f t="shared" ca="1" si="103"/>
        <v>94013.098554603741</v>
      </c>
      <c r="L1055" s="455">
        <f t="shared" ca="1" si="104"/>
        <v>22657156.751659501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22657156.751659501</v>
      </c>
      <c r="J1056" s="455">
        <f t="array" ref="J1056">IFERROR(INDEX('Retirement Calculator'!K:K,MATCH('Lorri 401b'!N1056,'Retirement Calculator'!A:A,0),0),0)</f>
        <v>16520.094745597391</v>
      </c>
      <c r="K1056" s="455">
        <f t="shared" ca="1" si="103"/>
        <v>94335.986070474595</v>
      </c>
      <c r="L1056" s="455">
        <f t="shared" ca="1" si="104"/>
        <v>22734972.642984375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22734972.642984375</v>
      </c>
      <c r="J1057" s="455">
        <f t="array" ref="J1057">IFERROR(INDEX('Retirement Calculator'!K:K,MATCH('Lorri 401b'!N1057,'Retirement Calculator'!A:A,0),0),0)</f>
        <v>16520.094745597391</v>
      </c>
      <c r="K1057" s="455">
        <f t="shared" ca="1" si="103"/>
        <v>94660.218950994895</v>
      </c>
      <c r="L1057" s="455">
        <f t="shared" ca="1" si="104"/>
        <v>22813112.767189771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22813112.767189771</v>
      </c>
      <c r="J1058" s="455">
        <f t="array" ref="J1058">IFERROR(INDEX('Retirement Calculator'!K:K,MATCH('Lorri 401b'!N1058,'Retirement Calculator'!A:A,0),0),0)</f>
        <v>16520.094745597391</v>
      </c>
      <c r="K1058" s="455">
        <f t="shared" ca="1" si="103"/>
        <v>94985.802801850718</v>
      </c>
      <c r="L1058" s="455">
        <f t="shared" ca="1" si="104"/>
        <v>22891578.475246023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22891578.475246023</v>
      </c>
      <c r="J1059" s="455">
        <f t="array" ref="J1059">IFERROR(INDEX('Retirement Calculator'!K:K,MATCH('Lorri 401b'!N1059,'Retirement Calculator'!A:A,0),0),0)</f>
        <v>16520.094745597391</v>
      </c>
      <c r="K1059" s="455">
        <f t="shared" ca="1" si="103"/>
        <v>95312.7432520851</v>
      </c>
      <c r="L1059" s="455">
        <f t="shared" ca="1" si="104"/>
        <v>22970371.123752508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22970371.123752508</v>
      </c>
      <c r="J1060" s="455">
        <f t="array" ref="J1060">IFERROR(INDEX('Retirement Calculator'!K:K,MATCH('Lorri 401b'!N1060,'Retirement Calculator'!A:A,0),0),0)</f>
        <v>16520.094745597391</v>
      </c>
      <c r="K1060" s="455">
        <f t="shared" ca="1" si="103"/>
        <v>95641.045954195462</v>
      </c>
      <c r="L1060" s="455">
        <f t="shared" ca="1" si="104"/>
        <v>23049492.074961103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23049492.074961103</v>
      </c>
      <c r="J1061" s="455">
        <f t="array" ref="J1061">IFERROR(INDEX('Retirement Calculator'!K:K,MATCH('Lorri 401b'!N1061,'Retirement Calculator'!A:A,0),0),0)</f>
        <v>16520.094745597391</v>
      </c>
      <c r="K1061" s="455">
        <f t="shared" ca="1" si="103"/>
        <v>95970.716584231268</v>
      </c>
      <c r="L1061" s="455">
        <f t="shared" ca="1" si="104"/>
        <v>23128942.696799736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23128942.696799736</v>
      </c>
      <c r="J1062" s="455">
        <f t="array" ref="J1062">IFERROR(INDEX('Retirement Calculator'!K:K,MATCH('Lorri 401b'!N1062,'Retirement Calculator'!A:A,0),0),0)</f>
        <v>16520.094745597391</v>
      </c>
      <c r="K1062" s="455">
        <f t="shared" ca="1" si="103"/>
        <v>96301.760841892246</v>
      </c>
      <c r="L1062" s="455">
        <f t="shared" ca="1" si="104"/>
        <v>23208724.362896029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23208724.362896029</v>
      </c>
      <c r="J1063" s="455">
        <f t="array" ref="J1063">IFERROR(INDEX('Retirement Calculator'!K:K,MATCH('Lorri 401b'!N1063,'Retirement Calculator'!A:A,0),0),0)</f>
        <v>16520.094745597391</v>
      </c>
      <c r="K1063" s="455">
        <f t="shared" ca="1" si="103"/>
        <v>96634.184450626795</v>
      </c>
      <c r="L1063" s="455">
        <f t="shared" ca="1" si="104"/>
        <v>23288838.452601057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23288838.452601057</v>
      </c>
      <c r="J1064" s="455">
        <f t="array" ref="J1064">IFERROR(INDEX('Retirement Calculator'!K:K,MATCH('Lorri 401b'!N1064,'Retirement Calculator'!A:A,0),0),0)</f>
        <v>16520.094745597391</v>
      </c>
      <c r="K1064" s="455">
        <f t="shared" ca="1" si="103"/>
        <v>96967.993157731078</v>
      </c>
      <c r="L1064" s="455">
        <f t="shared" ca="1" si="104"/>
        <v>23369286.351013187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23369286.351013187</v>
      </c>
      <c r="J1065" s="455">
        <f t="array" ref="J1065">IFERROR(INDEX('Retirement Calculator'!K:K,MATCH('Lorri 401b'!N1065,'Retirement Calculator'!A:A,0),0),0)</f>
        <v>16520.094745597391</v>
      </c>
      <c r="K1065" s="455">
        <f t="shared" ca="1" si="103"/>
        <v>97303.192734448283</v>
      </c>
      <c r="L1065" s="455">
        <f t="shared" ca="1" si="104"/>
        <v>23450069.449002039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23450069.449002039</v>
      </c>
      <c r="J1066" s="455">
        <f t="array" ref="J1066">IFERROR(INDEX('Retirement Calculator'!K:K,MATCH('Lorri 401b'!N1066,'Retirement Calculator'!A:A,0),0),0)</f>
        <v>16520.094745597391</v>
      </c>
      <c r="K1066" s="455">
        <f t="shared" ca="1" si="103"/>
        <v>97639.788976068492</v>
      </c>
      <c r="L1066" s="455">
        <f t="shared" ca="1" si="104"/>
        <v>23531189.143232509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23531189.143232509</v>
      </c>
      <c r="J1067" s="455">
        <f t="array" ref="J1067">IFERROR(INDEX('Retirement Calculator'!K:K,MATCH('Lorri 401b'!N1067,'Retirement Calculator'!A:A,0),0),0)</f>
        <v>16520.094745597391</v>
      </c>
      <c r="K1067" s="455">
        <f t="shared" ca="1" si="103"/>
        <v>97977.7877020288</v>
      </c>
      <c r="L1067" s="455">
        <f t="shared" ca="1" si="104"/>
        <v>23612646.836188938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23612646.836188938</v>
      </c>
      <c r="J1068" s="455">
        <f t="array" ref="J1068">IFERROR(INDEX('Retirement Calculator'!K:K,MATCH('Lorri 401b'!N1068,'Retirement Calculator'!A:A,0),0),0)</f>
        <v>16520.094745597391</v>
      </c>
      <c r="K1068" s="455">
        <f t="shared" ca="1" si="103"/>
        <v>98317.194756013909</v>
      </c>
      <c r="L1068" s="455">
        <f t="shared" ca="1" si="104"/>
        <v>23694443.936199352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23694443.936199352</v>
      </c>
      <c r="J1069" s="455">
        <f t="array" ref="J1069">IFERROR(INDEX('Retirement Calculator'!K:K,MATCH('Lorri 401b'!N1069,'Retirement Calculator'!A:A,0),0),0)</f>
        <v>16520.094745597391</v>
      </c>
      <c r="K1069" s="455">
        <f t="shared" ca="1" si="103"/>
        <v>98658.016006057311</v>
      </c>
      <c r="L1069" s="455">
        <f t="shared" ca="1" si="104"/>
        <v>23776581.85745981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23776581.85745981</v>
      </c>
      <c r="J1070" s="455">
        <f t="array" ref="J1070">IFERROR(INDEX('Retirement Calculator'!K:K,MATCH('Lorri 401b'!N1070,'Retirement Calculator'!A:A,0),0),0)</f>
        <v>16520.094745597391</v>
      </c>
      <c r="K1070" s="455">
        <f t="shared" ca="1" si="103"/>
        <v>99000.257344642538</v>
      </c>
      <c r="L1070" s="455">
        <f t="shared" ca="1" si="104"/>
        <v>23859062.020058852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23859062.020058852</v>
      </c>
      <c r="J1071" s="455">
        <f t="array" ref="J1071">IFERROR(INDEX('Retirement Calculator'!K:K,MATCH('Lorri 401b'!N1071,'Retirement Calculator'!A:A,0),0),0)</f>
        <v>16520.094745597391</v>
      </c>
      <c r="K1071" s="455">
        <f t="shared" ca="1" si="103"/>
        <v>99343.924688805215</v>
      </c>
      <c r="L1071" s="455">
        <f t="shared" ca="1" si="104"/>
        <v>23941885.850002058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23941885.850002058</v>
      </c>
      <c r="J1072" s="455">
        <f t="array" ref="J1072">IFERROR(INDEX('Retirement Calculator'!K:K,MATCH('Lorri 401b'!N1072,'Retirement Calculator'!A:A,0),0),0)</f>
        <v>16520.094745597391</v>
      </c>
      <c r="K1072" s="455">
        <f t="shared" ca="1" si="103"/>
        <v>99689.023980235244</v>
      </c>
      <c r="L1072" s="455">
        <f t="shared" ca="1" si="104"/>
        <v>24025054.779236693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24025054.779236693</v>
      </c>
      <c r="J1073" s="455">
        <f t="array" ref="J1073">IFERROR(INDEX('Retirement Calculator'!K:K,MATCH('Lorri 401b'!N1073,'Retirement Calculator'!A:A,0),0),0)</f>
        <v>16520.094745597391</v>
      </c>
      <c r="K1073" s="455">
        <f t="shared" ca="1" si="103"/>
        <v>100035.56118537956</v>
      </c>
      <c r="L1073" s="455">
        <f t="shared" ca="1" si="104"/>
        <v>24108570.245676473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24108570.245676473</v>
      </c>
      <c r="J1074" s="455">
        <f t="array" ref="J1074">IFERROR(INDEX('Retirement Calculator'!K:K,MATCH('Lorri 401b'!N1074,'Retirement Calculator'!A:A,0),0),0)</f>
        <v>16520.094745597391</v>
      </c>
      <c r="K1074" s="455">
        <f t="shared" ca="1" si="103"/>
        <v>100383.54229554531</v>
      </c>
      <c r="L1074" s="455">
        <f t="shared" ca="1" si="104"/>
        <v>24192433.693226419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24192433.693226419</v>
      </c>
      <c r="J1075" s="455">
        <f t="array" ref="J1075">IFERROR(INDEX('Retirement Calculator'!K:K,MATCH('Lorri 401b'!N1075,'Retirement Calculator'!A:A,0),0),0)</f>
        <v>16520.094745597391</v>
      </c>
      <c r="K1075" s="455">
        <f t="shared" ca="1" si="103"/>
        <v>100732.97332700342</v>
      </c>
      <c r="L1075" s="455">
        <f t="shared" ca="1" si="104"/>
        <v>24276646.571807824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24276646.571807824</v>
      </c>
      <c r="J1076" s="455">
        <f t="array" ref="J1076">IFERROR(INDEX('Retirement Calculator'!K:K,MATCH('Lorri 401b'!N1076,'Retirement Calculator'!A:A,0),0),0)</f>
        <v>16520.094745597391</v>
      </c>
      <c r="K1076" s="455">
        <f t="shared" ca="1" si="103"/>
        <v>101083.86032109261</v>
      </c>
      <c r="L1076" s="455">
        <f t="shared" ca="1" si="104"/>
        <v>24361210.337383319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24361210.337383319</v>
      </c>
      <c r="J1077" s="455">
        <f t="array" ref="J1077">IFERROR(INDEX('Retirement Calculator'!K:K,MATCH('Lorri 401b'!N1077,'Retirement Calculator'!A:A,0),0),0)</f>
        <v>16520.094745597391</v>
      </c>
      <c r="K1077" s="455">
        <f t="shared" ca="1" si="103"/>
        <v>101436.20934432383</v>
      </c>
      <c r="L1077" s="455">
        <f t="shared" ca="1" si="104"/>
        <v>24446126.451982044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24446126.451982044</v>
      </c>
      <c r="J1078" s="455">
        <f t="array" ref="J1078">IFERROR(INDEX('Retirement Calculator'!K:K,MATCH('Lorri 401b'!N1078,'Retirement Calculator'!A:A,0),0),0)</f>
        <v>16520.094745597391</v>
      </c>
      <c r="K1078" s="455">
        <f t="shared" ca="1" si="103"/>
        <v>101790.02648848519</v>
      </c>
      <c r="L1078" s="455">
        <f t="shared" ca="1" si="104"/>
        <v>24531396.383724932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24531396.383724932</v>
      </c>
      <c r="J1079" s="455">
        <f t="array" ref="J1079">IFERROR(INDEX('Retirement Calculator'!K:K,MATCH('Lorri 401b'!N1079,'Retirement Calculator'!A:A,0),0),0)</f>
        <v>16520.094745597391</v>
      </c>
      <c r="K1079" s="455">
        <f t="shared" ca="1" si="103"/>
        <v>102145.31787074723</v>
      </c>
      <c r="L1079" s="455">
        <f t="shared" ca="1" si="104"/>
        <v>24617021.60685008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24617021.60685008</v>
      </c>
      <c r="J1080" s="455">
        <f t="array" ref="J1080">IFERROR(INDEX('Retirement Calculator'!K:K,MATCH('Lorri 401b'!N1080,'Retirement Calculator'!A:A,0),0),0)</f>
        <v>16520.094745597391</v>
      </c>
      <c r="K1080" s="455">
        <f t="shared" ca="1" si="103"/>
        <v>102502.08963376867</v>
      </c>
      <c r="L1080" s="455">
        <f t="shared" ca="1" si="104"/>
        <v>24703003.601738252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24703003.601738252</v>
      </c>
      <c r="J1081" s="455">
        <f t="array" ref="J1081">IFERROR(INDEX('Retirement Calculator'!K:K,MATCH('Lorri 401b'!N1081,'Retirement Calculator'!A:A,0),0),0)</f>
        <v>16520.094745597391</v>
      </c>
      <c r="K1081" s="455">
        <f t="shared" ca="1" si="103"/>
        <v>102860.34794580271</v>
      </c>
      <c r="L1081" s="455">
        <f t="shared" ca="1" si="104"/>
        <v>24789343.854938455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24789343.854938455</v>
      </c>
      <c r="J1082" s="455">
        <f t="array" ref="J1082">IFERROR(INDEX('Retirement Calculator'!K:K,MATCH('Lorri 401b'!N1082,'Retirement Calculator'!A:A,0),0),0)</f>
        <v>16520.094745597391</v>
      </c>
      <c r="K1082" s="455">
        <f t="shared" ca="1" si="103"/>
        <v>103220.09900080357</v>
      </c>
      <c r="L1082" s="455">
        <f t="shared" ca="1" si="104"/>
        <v>24876043.85919366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24876043.85919366</v>
      </c>
      <c r="J1083" s="455">
        <f t="array" ref="J1083">IFERROR(INDEX('Retirement Calculator'!K:K,MATCH('Lorri 401b'!N1083,'Retirement Calculator'!A:A,0),0),0)</f>
        <v>16520.094745597391</v>
      </c>
      <c r="K1083" s="455">
        <f t="shared" ca="1" si="103"/>
        <v>103581.34901853358</v>
      </c>
      <c r="L1083" s="455">
        <f t="shared" ca="1" si="104"/>
        <v>24963105.113466594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24963105.113466594</v>
      </c>
      <c r="J1084" s="455">
        <f t="array" ref="J1084">IFERROR(INDEX('Retirement Calculator'!K:K,MATCH('Lorri 401b'!N1084,'Retirement Calculator'!A:A,0),0),0)</f>
        <v>16520.094745597391</v>
      </c>
      <c r="K1084" s="455">
        <f t="shared" ca="1" si="103"/>
        <v>103944.10424467082</v>
      </c>
      <c r="L1084" s="455">
        <f t="shared" ca="1" si="104"/>
        <v>25050529.122965667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25050529.122965667</v>
      </c>
      <c r="J1085" s="455">
        <f t="array" ref="J1085">IFERROR(INDEX('Retirement Calculator'!K:K,MATCH('Lorri 401b'!N1085,'Retirement Calculator'!A:A,0),0),0)</f>
        <v>16520.094745597391</v>
      </c>
      <c r="K1085" s="455">
        <f t="shared" ca="1" si="103"/>
        <v>104308.37095091696</v>
      </c>
      <c r="L1085" s="455">
        <f t="shared" ca="1" si="104"/>
        <v>25138317.399170987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25138317.399170987</v>
      </c>
      <c r="J1086" s="455">
        <f t="array" ref="J1086">IFERROR(INDEX('Retirement Calculator'!K:K,MATCH('Lorri 401b'!N1086,'Retirement Calculator'!A:A,0),0),0)</f>
        <v>16520.094745597391</v>
      </c>
      <c r="K1086" s="455">
        <f t="shared" ca="1" si="103"/>
        <v>104674.15543510579</v>
      </c>
      <c r="L1086" s="455">
        <f t="shared" ca="1" si="104"/>
        <v>25226471.459860496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25226471.459860496</v>
      </c>
      <c r="J1087" s="455">
        <f t="array" ref="J1087">IFERROR(INDEX('Retirement Calculator'!K:K,MATCH('Lorri 401b'!N1087,'Retirement Calculator'!A:A,0),0),0)</f>
        <v>16520.094745597391</v>
      </c>
      <c r="K1087" s="455">
        <f t="shared" ca="1" si="103"/>
        <v>105041.46402131207</v>
      </c>
      <c r="L1087" s="455">
        <f t="shared" ca="1" si="104"/>
        <v>25314992.829136208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25314992.829136208</v>
      </c>
      <c r="J1088" s="455">
        <f t="array" ref="J1088">IFERROR(INDEX('Retirement Calculator'!K:K,MATCH('Lorri 401b'!N1088,'Retirement Calculator'!A:A,0),0),0)</f>
        <v>16520.094745597391</v>
      </c>
      <c r="K1088" s="455">
        <f t="shared" ca="1" si="103"/>
        <v>105410.30305996088</v>
      </c>
      <c r="L1088" s="455">
        <f t="shared" ca="1" si="104"/>
        <v>25403883.037450571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25403883.037450571</v>
      </c>
      <c r="J1089" s="455">
        <f t="array" ref="J1089">IFERROR(INDEX('Retirement Calculator'!K:K,MATCH('Lorri 401b'!N1089,'Retirement Calculator'!A:A,0),0),0)</f>
        <v>16520.094745597391</v>
      </c>
      <c r="K1089" s="455">
        <f t="shared" ca="1" si="103"/>
        <v>105780.67892793738</v>
      </c>
      <c r="L1089" s="455">
        <f t="shared" ca="1" si="104"/>
        <v>25493143.621632908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25493143.621632908</v>
      </c>
      <c r="J1090" s="455">
        <f t="array" ref="J1090">IFERROR(INDEX('Retirement Calculator'!K:K,MATCH('Lorri 401b'!N1090,'Retirement Calculator'!A:A,0),0),0)</f>
        <v>16520.094745597391</v>
      </c>
      <c r="K1090" s="455">
        <f t="shared" ca="1" si="103"/>
        <v>106152.59802869712</v>
      </c>
      <c r="L1090" s="455">
        <f t="shared" ca="1" si="104"/>
        <v>25582776.124916006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25582776.124916006</v>
      </c>
      <c r="J1091" s="455">
        <f t="array" ref="J1091">IFERROR(INDEX('Retirement Calculator'!K:K,MATCH('Lorri 401b'!N1091,'Retirement Calculator'!A:A,0),0),0)</f>
        <v>16520.094745597391</v>
      </c>
      <c r="K1091" s="455">
        <f t="shared" ca="1" si="103"/>
        <v>106526.06679237669</v>
      </c>
      <c r="L1091" s="455">
        <f t="shared" ca="1" si="104"/>
        <v>25672782.096962783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25672782.096962783</v>
      </c>
      <c r="J1092" s="455">
        <f t="array" ref="J1092">IFERROR(INDEX('Retirement Calculator'!K:K,MATCH('Lorri 401b'!N1092,'Retirement Calculator'!A:A,0),0),0)</f>
        <v>16520.094745597391</v>
      </c>
      <c r="K1092" s="455">
        <f t="shared" ca="1" si="103"/>
        <v>106901.09167590493</v>
      </c>
      <c r="L1092" s="455">
        <f t="shared" ca="1" si="104"/>
        <v>25763163.093893088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25763163.093893088</v>
      </c>
      <c r="J1093" s="455">
        <f t="array" ref="J1093">IFERROR(INDEX('Retirement Calculator'!K:K,MATCH('Lorri 401b'!N1093,'Retirement Calculator'!A:A,0),0),0)</f>
        <v>16520.094745597391</v>
      </c>
      <c r="K1093" s="455">
        <f t="shared" ca="1" si="103"/>
        <v>107277.67916311453</v>
      </c>
      <c r="L1093" s="455">
        <f t="shared" ca="1" si="104"/>
        <v>25853920.678310603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25853920.678310603</v>
      </c>
      <c r="J1094" s="455">
        <f t="array" ref="J1094">IFERROR(INDEX('Retirement Calculator'!K:K,MATCH('Lorri 401b'!N1094,'Retirement Calculator'!A:A,0),0),0)</f>
        <v>16520.094745597391</v>
      </c>
      <c r="K1094" s="455">
        <f t="shared" ca="1" si="103"/>
        <v>107655.83576485419</v>
      </c>
      <c r="L1094" s="455">
        <f t="shared" ca="1" si="104"/>
        <v>25945056.419329859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25945056.419329859</v>
      </c>
      <c r="J1095" s="455">
        <f t="array" ref="J1095">IFERROR(INDEX('Retirement Calculator'!K:K,MATCH('Lorri 401b'!N1095,'Retirement Calculator'!A:A,0),0),0)</f>
        <v>16520.094745597391</v>
      </c>
      <c r="K1095" s="455">
        <f t="shared" ca="1" si="103"/>
        <v>108035.56801910109</v>
      </c>
      <c r="L1095" s="455">
        <f t="shared" ca="1" si="104"/>
        <v>26036571.89260336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26036571.89260336</v>
      </c>
      <c r="J1096" s="455">
        <f t="array" ref="J1096">IFERROR(INDEX('Retirement Calculator'!K:K,MATCH('Lorri 401b'!N1096,'Retirement Calculator'!A:A,0),0),0)</f>
        <v>16520.094745597391</v>
      </c>
      <c r="K1096" s="455">
        <f t="shared" ca="1" si="103"/>
        <v>108416.88249107401</v>
      </c>
      <c r="L1096" s="455">
        <f t="shared" ca="1" si="104"/>
        <v>26128468.680348836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26128468.680348836</v>
      </c>
      <c r="J1097" s="455">
        <f t="array" ref="J1097">IFERROR(INDEX('Retirement Calculator'!K:K,MATCH('Lorri 401b'!N1097,'Retirement Calculator'!A:A,0),0),0)</f>
        <v>16520.094745597391</v>
      </c>
      <c r="K1097" s="455">
        <f t="shared" ca="1" si="103"/>
        <v>108799.78577334683</v>
      </c>
      <c r="L1097" s="455">
        <f t="shared" ca="1" si="104"/>
        <v>26220748.371376585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26220748.371376585</v>
      </c>
      <c r="J1098" s="455">
        <f t="array" ref="J1098">IFERROR(INDEX('Retirement Calculator'!K:K,MATCH('Lorri 401b'!N1098,'Retirement Calculator'!A:A,0),0),0)</f>
        <v>16520.094745597391</v>
      </c>
      <c r="K1098" s="455">
        <f t="shared" ca="1" si="103"/>
        <v>109184.28448596245</v>
      </c>
      <c r="L1098" s="455">
        <f t="shared" ca="1" si="104"/>
        <v>26313412.561116949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26313412.561116949</v>
      </c>
      <c r="J1099" s="455">
        <f t="array" ref="J1099">IFERROR(INDEX('Retirement Calculator'!K:K,MATCH('Lorri 401b'!N1099,'Retirement Calculator'!A:A,0),0),0)</f>
        <v>16520.094745597391</v>
      </c>
      <c r="K1099" s="455">
        <f t="shared" ca="1" si="103"/>
        <v>109570.38527654728</v>
      </c>
      <c r="L1099" s="455">
        <f t="shared" ca="1" si="104"/>
        <v>26406462.851647899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26406462.851647899</v>
      </c>
      <c r="J1100" s="455">
        <f t="array" ref="J1100">IFERROR(INDEX('Retirement Calculator'!K:K,MATCH('Lorri 401b'!N1100,'Retirement Calculator'!A:A,0),0),0)</f>
        <v>16520.094745597391</v>
      </c>
      <c r="K1100" s="455">
        <f t="shared" ca="1" si="103"/>
        <v>109958.09482042625</v>
      </c>
      <c r="L1100" s="455">
        <f t="shared" ca="1" si="104"/>
        <v>26499900.851722725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26499900.851722725</v>
      </c>
      <c r="J1101" s="455">
        <f t="array" ref="J1101">IFERROR(INDEX('Retirement Calculator'!K:K,MATCH('Lorri 401b'!N1101,'Retirement Calculator'!A:A,0),0),0)</f>
        <v>16520.094745597391</v>
      </c>
      <c r="K1101" s="455">
        <f t="shared" ca="1" si="103"/>
        <v>110347.41982073803</v>
      </c>
      <c r="L1101" s="455">
        <f t="shared" ca="1" si="104"/>
        <v>26593728.176797863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26593728.176797863</v>
      </c>
      <c r="J1102" s="455">
        <f t="array" ref="J1102">IFERROR(INDEX('Retirement Calculator'!K:K,MATCH('Lorri 401b'!N1102,'Retirement Calculator'!A:A,0),0),0)</f>
        <v>16520.094745597391</v>
      </c>
      <c r="K1102" s="455">
        <f t="shared" ca="1" si="103"/>
        <v>110738.36700855108</v>
      </c>
      <c r="L1102" s="455">
        <f t="shared" ca="1" si="104"/>
        <v>26687946.449060816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26687946.449060816</v>
      </c>
      <c r="J1103" s="455">
        <f t="array" ref="J1103">IFERROR(INDEX('Retirement Calculator'!K:K,MATCH('Lorri 401b'!N1103,'Retirement Calculator'!A:A,0),0),0)</f>
        <v>16520.094745597391</v>
      </c>
      <c r="K1103" s="455">
        <f t="shared" ca="1" si="103"/>
        <v>111130.94314298006</v>
      </c>
      <c r="L1103" s="455">
        <f t="shared" ca="1" si="104"/>
        <v>26782557.297458198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26782557.297458198</v>
      </c>
      <c r="J1104" s="455">
        <f t="array" ref="J1104">IFERROR(INDEX('Retirement Calculator'!K:K,MATCH('Lorri 401b'!N1104,'Retirement Calculator'!A:A,0),0),0)</f>
        <v>16520.094745597391</v>
      </c>
      <c r="K1104" s="455">
        <f t="shared" ca="1" si="103"/>
        <v>111525.15501130249</v>
      </c>
      <c r="L1104" s="455">
        <f t="shared" ca="1" si="104"/>
        <v>26877562.357723903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26877562.357723903</v>
      </c>
      <c r="J1105" s="455">
        <f t="array" ref="J1105">IFERROR(INDEX('Retirement Calculator'!K:K,MATCH('Lorri 401b'!N1105,'Retirement Calculator'!A:A,0),0),0)</f>
        <v>16520.094745597391</v>
      </c>
      <c r="K1105" s="455">
        <f t="shared" ca="1" si="103"/>
        <v>111921.00942907628</v>
      </c>
      <c r="L1105" s="455">
        <f t="shared" ca="1" si="104"/>
        <v>26972963.272407379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26972963.272407379</v>
      </c>
      <c r="J1106" s="455">
        <f t="array" ref="J1106">IFERROR(INDEX('Retirement Calculator'!K:K,MATCH('Lorri 401b'!N1106,'Retirement Calculator'!A:A,0),0),0)</f>
        <v>16520.094745597391</v>
      </c>
      <c r="K1106" s="455">
        <f t="shared" ca="1" si="103"/>
        <v>112318.51324025741</v>
      </c>
      <c r="L1106" s="455">
        <f t="shared" ca="1" si="104"/>
        <v>27068761.690902039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27068761.690902039</v>
      </c>
      <c r="J1107" s="455">
        <f t="array" ref="J1107">IFERROR(INDEX('Retirement Calculator'!K:K,MATCH('Lorri 401b'!N1107,'Retirement Calculator'!A:A,0),0),0)</f>
        <v>16520.094745597391</v>
      </c>
      <c r="K1107" s="455">
        <f t="shared" ca="1" si="103"/>
        <v>112717.67331731851</v>
      </c>
      <c r="L1107" s="455">
        <f t="shared" ca="1" si="104"/>
        <v>27164959.269473758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27164959.269473758</v>
      </c>
      <c r="J1108" s="455">
        <f t="array" ref="J1108">IFERROR(INDEX('Retirement Calculator'!K:K,MATCH('Lorri 401b'!N1108,'Retirement Calculator'!A:A,0),0),0)</f>
        <v>16520.094745597391</v>
      </c>
      <c r="K1108" s="455">
        <f t="shared" ca="1" si="103"/>
        <v>113118.49656136734</v>
      </c>
      <c r="L1108" s="455">
        <f t="shared" ca="1" si="104"/>
        <v>27261557.671289526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27261557.671289526</v>
      </c>
      <c r="J1109" s="455">
        <f t="array" ref="J1109">IFERROR(INDEX('Retirement Calculator'!K:K,MATCH('Lorri 401b'!N1109,'Retirement Calculator'!A:A,0),0),0)</f>
        <v>16520.094745597391</v>
      </c>
      <c r="K1109" s="455">
        <f t="shared" ca="1" si="103"/>
        <v>113520.98990226636</v>
      </c>
      <c r="L1109" s="455">
        <f t="shared" ca="1" si="104"/>
        <v>27358558.566446193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27358558.566446193</v>
      </c>
      <c r="J1110" s="455">
        <f t="array" ref="J1110">IFERROR(INDEX('Retirement Calculator'!K:K,MATCH('Lorri 401b'!N1110,'Retirement Calculator'!A:A,0),0),0)</f>
        <v>16520.094745597391</v>
      </c>
      <c r="K1110" s="455">
        <f t="shared" ca="1" si="103"/>
        <v>113925.16029875247</v>
      </c>
      <c r="L1110" s="455">
        <f t="shared" ca="1" si="104"/>
        <v>27455963.631999347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27455963.631999347</v>
      </c>
      <c r="J1111" s="455">
        <f t="array" ref="J1111">IFERROR(INDEX('Retirement Calculator'!K:K,MATCH('Lorri 401b'!N1111,'Retirement Calculator'!A:A,0),0),0)</f>
        <v>16520.094745597391</v>
      </c>
      <c r="K1111" s="455">
        <f t="shared" ca="1" si="103"/>
        <v>114331.01473855728</v>
      </c>
      <c r="L1111" s="455">
        <f t="shared" ca="1" si="104"/>
        <v>27553774.551992305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27553774.551992305</v>
      </c>
      <c r="J1112" s="455">
        <f t="array" ref="J1112">IFERROR(INDEX('Retirement Calculator'!K:K,MATCH('Lorri 401b'!N1112,'Retirement Calculator'!A:A,0),0),0)</f>
        <v>16520.094745597391</v>
      </c>
      <c r="K1112" s="455">
        <f t="shared" ca="1" si="103"/>
        <v>114738.56023852793</v>
      </c>
      <c r="L1112" s="455">
        <f t="shared" ca="1" si="104"/>
        <v>27651993.017485235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27651993.017485235</v>
      </c>
      <c r="J1113" s="455">
        <f t="array" ref="J1113">IFERROR(INDEX('Retirement Calculator'!K:K,MATCH('Lorri 401b'!N1113,'Retirement Calculator'!A:A,0),0),0)</f>
        <v>16520.094745597391</v>
      </c>
      <c r="K1113" s="455">
        <f t="shared" ca="1" si="103"/>
        <v>115147.80384474849</v>
      </c>
      <c r="L1113" s="455">
        <f t="shared" ca="1" si="104"/>
        <v>27750620.726584386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27750620.726584386</v>
      </c>
      <c r="J1114" s="455">
        <f t="array" ref="J1114">IFERROR(INDEX('Retirement Calculator'!K:K,MATCH('Lorri 401b'!N1114,'Retirement Calculator'!A:A,0),0),0)</f>
        <v>16520.094745597391</v>
      </c>
      <c r="K1114" s="455">
        <f t="shared" ca="1" si="103"/>
        <v>115558.75263266161</v>
      </c>
      <c r="L1114" s="455">
        <f t="shared" ca="1" si="104"/>
        <v>27849659.38447145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27849659.38447145</v>
      </c>
      <c r="J1115" s="455">
        <f t="array" ref="J1115">IFERROR(INDEX('Retirement Calculator'!K:K,MATCH('Lorri 401b'!N1115,'Retirement Calculator'!A:A,0),0),0)</f>
        <v>16520.094745597391</v>
      </c>
      <c r="K1115" s="455">
        <f t="shared" ca="1" si="103"/>
        <v>115971.41370719102</v>
      </c>
      <c r="L1115" s="455">
        <f t="shared" ca="1" si="104"/>
        <v>27949110.703433041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27949110.703433041</v>
      </c>
      <c r="J1116" s="455">
        <f t="array" ref="J1116">IFERROR(INDEX('Retirement Calculator'!K:K,MATCH('Lorri 401b'!N1116,'Retirement Calculator'!A:A,0),0),0)</f>
        <v>16520.094745597391</v>
      </c>
      <c r="K1116" s="455">
        <f t="shared" ca="1" si="103"/>
        <v>116385.79420286434</v>
      </c>
      <c r="L1116" s="455">
        <f t="shared" ca="1" si="104"/>
        <v>28048976.402890306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28048976.402890306</v>
      </c>
      <c r="J1117" s="455">
        <f t="array" ref="J1117">IFERROR(INDEX('Retirement Calculator'!K:K,MATCH('Lorri 401b'!N1117,'Retirement Calculator'!A:A,0),0),0)</f>
        <v>16520.094745597391</v>
      </c>
      <c r="K1117" s="455">
        <f t="shared" ca="1" si="103"/>
        <v>116801.9012839363</v>
      </c>
      <c r="L1117" s="455">
        <f t="shared" ca="1" si="104"/>
        <v>28149258.209428642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28149258.209428642</v>
      </c>
      <c r="J1118" s="455">
        <f t="array" ref="J1118">IFERROR(INDEX('Retirement Calculator'!K:K,MATCH('Lorri 401b'!N1118,'Retirement Calculator'!A:A,0),0),0)</f>
        <v>16520.094745597391</v>
      </c>
      <c r="K1118" s="455">
        <f t="shared" ca="1" si="103"/>
        <v>117219.74214451268</v>
      </c>
      <c r="L1118" s="455">
        <f t="shared" ca="1" si="104"/>
        <v>28249957.856827557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28249957.856827557</v>
      </c>
      <c r="J1119" s="455">
        <f t="array" ref="J1119">IFERROR(INDEX('Retirement Calculator'!K:K,MATCH('Lorri 401b'!N1119,'Retirement Calculator'!A:A,0),0),0)</f>
        <v>16520.094745597391</v>
      </c>
      <c r="K1119" s="455">
        <f t="shared" ca="1" si="103"/>
        <v>117639.32400867483</v>
      </c>
      <c r="L1119" s="455">
        <f t="shared" ca="1" si="104"/>
        <v>28351077.086090632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28351077.086090632</v>
      </c>
      <c r="J1120" s="455">
        <f t="array" ref="J1120">IFERROR(INDEX('Retirement Calculator'!K:K,MATCH('Lorri 401b'!N1120,'Retirement Calculator'!A:A,0),0),0)</f>
        <v>16520.094745597391</v>
      </c>
      <c r="K1120" s="455">
        <f t="shared" ca="1" si="103"/>
        <v>118060.65413060431</v>
      </c>
      <c r="L1120" s="455">
        <f t="shared" ca="1" si="104"/>
        <v>28452617.645475637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28452617.645475637</v>
      </c>
      <c r="J1121" s="455">
        <f t="array" ref="J1121">IFERROR(INDEX('Retirement Calculator'!K:K,MATCH('Lorri 401b'!N1121,'Retirement Calculator'!A:A,0),0),0)</f>
        <v>16520.094745597391</v>
      </c>
      <c r="K1121" s="455">
        <f t="shared" ca="1" si="103"/>
        <v>118483.7397947085</v>
      </c>
      <c r="L1121" s="455">
        <f t="shared" ca="1" si="104"/>
        <v>28554581.290524747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28554581.290524747</v>
      </c>
      <c r="J1122" s="455">
        <f t="array" ref="J1122">IFERROR(INDEX('Retirement Calculator'!K:K,MATCH('Lorri 401b'!N1122,'Retirement Calculator'!A:A,0),0),0)</f>
        <v>16520.094745597391</v>
      </c>
      <c r="K1122" s="455">
        <f t="shared" ca="1" si="103"/>
        <v>118908.58831574646</v>
      </c>
      <c r="L1122" s="455">
        <f t="shared" ca="1" si="104"/>
        <v>28656969.784094896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28656969.784094896</v>
      </c>
      <c r="J1123" s="455">
        <f t="array" ref="J1123">IFERROR(INDEX('Retirement Calculator'!K:K,MATCH('Lorri 401b'!N1123,'Retirement Calculator'!A:A,0),0),0)</f>
        <v>16520.094745597391</v>
      </c>
      <c r="K1123" s="455">
        <f t="shared" ca="1" si="103"/>
        <v>119335.2070389554</v>
      </c>
      <c r="L1123" s="455">
        <f t="shared" ca="1" si="104"/>
        <v>28759784.896388251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28759784.896388251</v>
      </c>
      <c r="J1124" s="455">
        <f t="array" ref="J1124">IFERROR(INDEX('Retirement Calculator'!K:K,MATCH('Lorri 401b'!N1124,'Retirement Calculator'!A:A,0),0),0)</f>
        <v>16520.094745597391</v>
      </c>
      <c r="K1124" s="455">
        <f t="shared" ca="1" si="103"/>
        <v>119763.60334017772</v>
      </c>
      <c r="L1124" s="455">
        <f t="shared" ca="1" si="104"/>
        <v>28863028.404982831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28863028.404982831</v>
      </c>
      <c r="J1125" s="455">
        <f t="array" ref="J1125">IFERROR(INDEX('Retirement Calculator'!K:K,MATCH('Lorri 401b'!N1125,'Retirement Calculator'!A:A,0),0),0)</f>
        <v>16520.094745597391</v>
      </c>
      <c r="K1125" s="455">
        <f t="shared" ca="1" si="103"/>
        <v>120193.78462598848</v>
      </c>
      <c r="L1125" s="455">
        <f t="shared" ca="1" si="104"/>
        <v>28966702.094863221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28966702.094863221</v>
      </c>
      <c r="J1126" s="455">
        <f t="array" ref="J1126">IFERROR(INDEX('Retirement Calculator'!K:K,MATCH('Lorri 401b'!N1126,'Retirement Calculator'!A:A,0),0),0)</f>
        <v>16520.094745597391</v>
      </c>
      <c r="K1126" s="455">
        <f t="shared" ca="1" si="103"/>
        <v>120625.75833382343</v>
      </c>
      <c r="L1126" s="455">
        <f t="shared" ca="1" si="104"/>
        <v>29070807.758451447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29070807.758451447</v>
      </c>
      <c r="J1127" s="455">
        <f t="array" ref="J1127">IFERROR(INDEX('Retirement Calculator'!K:K,MATCH('Lorri 401b'!N1127,'Retirement Calculator'!A:A,0),0),0)</f>
        <v>16520.094745597391</v>
      </c>
      <c r="K1127" s="455">
        <f t="shared" ca="1" si="103"/>
        <v>121059.5319321077</v>
      </c>
      <c r="L1127" s="455">
        <f t="shared" ca="1" si="104"/>
        <v>29175347.195637956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29175347.195637956</v>
      </c>
      <c r="J1128" s="455">
        <f t="array" ref="J1128">IFERROR(INDEX('Retirement Calculator'!K:K,MATCH('Lorri 401b'!N1128,'Retirement Calculator'!A:A,0),0),0)</f>
        <v>16520.094745597391</v>
      </c>
      <c r="K1128" s="455">
        <f t="shared" ca="1" si="103"/>
        <v>121495.11292038482</v>
      </c>
      <c r="L1128" s="455">
        <f t="shared" ca="1" si="104"/>
        <v>29280322.213812742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29280322.213812742</v>
      </c>
      <c r="J1129" s="455">
        <f t="array" ref="J1129">IFERROR(INDEX('Retirement Calculator'!K:K,MATCH('Lorri 401b'!N1129,'Retirement Calculator'!A:A,0),0),0)</f>
        <v>16520.094745597391</v>
      </c>
      <c r="K1129" s="455">
        <f t="shared" ca="1" si="103"/>
        <v>121932.50882944641</v>
      </c>
      <c r="L1129" s="455">
        <f t="shared" ca="1" si="104"/>
        <v>29385734.627896588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29385734.627896588</v>
      </c>
      <c r="J1130" s="455">
        <f t="array" ref="J1130">IFERROR(INDEX('Retirement Calculator'!K:K,MATCH('Lorri 401b'!N1130,'Retirement Calculator'!A:A,0),0),0)</f>
        <v>16520.094745597391</v>
      </c>
      <c r="K1130" s="455">
        <f t="shared" ca="1" si="103"/>
        <v>122371.72722146245</v>
      </c>
      <c r="L1130" s="455">
        <f t="shared" ca="1" si="104"/>
        <v>29491586.260372452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29491586.260372452</v>
      </c>
      <c r="J1131" s="455">
        <f t="array" ref="J1131">IFERROR(INDEX('Retirement Calculator'!K:K,MATCH('Lorri 401b'!N1131,'Retirement Calculator'!A:A,0),0),0)</f>
        <v>16520.094745597391</v>
      </c>
      <c r="K1131" s="455">
        <f t="shared" ca="1" si="103"/>
        <v>122812.7756901119</v>
      </c>
      <c r="L1131" s="455">
        <f t="shared" ca="1" si="104"/>
        <v>29597878.941316966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29597878.941316966</v>
      </c>
      <c r="J1132" s="455">
        <f t="array" ref="J1132">IFERROR(INDEX('Retirement Calculator'!K:K,MATCH('Lorri 401b'!N1132,'Retirement Calculator'!A:A,0),0),0)</f>
        <v>16520.094745597391</v>
      </c>
      <c r="K1132" s="455">
        <f t="shared" ca="1" si="103"/>
        <v>123255.66186071403</v>
      </c>
      <c r="L1132" s="455">
        <f t="shared" ca="1" si="104"/>
        <v>29704614.508432083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29704614.508432083</v>
      </c>
      <c r="J1133" s="455">
        <f t="array" ref="J1133">IFERROR(INDEX('Retirement Calculator'!K:K,MATCH('Lorri 401b'!N1133,'Retirement Calculator'!A:A,0),0),0)</f>
        <v>16520.094745597391</v>
      </c>
      <c r="K1133" s="455">
        <f t="shared" ca="1" si="103"/>
        <v>123700.39339036035</v>
      </c>
      <c r="L1133" s="455">
        <f t="shared" ca="1" si="104"/>
        <v>29811794.807076845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29811794.807076845</v>
      </c>
      <c r="J1134" s="455">
        <f t="array" ref="J1134">IFERROR(INDEX('Retirement Calculator'!K:K,MATCH('Lorri 401b'!N1134,'Retirement Calculator'!A:A,0),0),0)</f>
        <v>16520.094745597391</v>
      </c>
      <c r="K1134" s="455">
        <f t="shared" ca="1" si="103"/>
        <v>124146.97796804686</v>
      </c>
      <c r="L1134" s="455">
        <f t="shared" ca="1" si="104"/>
        <v>29919421.690299295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29919421.690299295</v>
      </c>
      <c r="J1135" s="455">
        <f t="array" ref="J1135">IFERROR(INDEX('Retirement Calculator'!K:K,MATCH('Lorri 401b'!N1135,'Retirement Calculator'!A:A,0),0),0)</f>
        <v>16520.094745597391</v>
      </c>
      <c r="K1135" s="455">
        <f t="shared" ca="1" si="103"/>
        <v>124595.42331480706</v>
      </c>
      <c r="L1135" s="455">
        <f t="shared" ca="1" si="104"/>
        <v>30027497.018868502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30027497.018868502</v>
      </c>
      <c r="J1136" s="455">
        <f t="array" ref="J1136">IFERROR(INDEX('Retirement Calculator'!K:K,MATCH('Lorri 401b'!N1136,'Retirement Calculator'!A:A,0),0),0)</f>
        <v>16520.094745597391</v>
      </c>
      <c r="K1136" s="455">
        <f t="shared" ca="1" si="103"/>
        <v>125045.73718384541</v>
      </c>
      <c r="L1136" s="455">
        <f t="shared" ca="1" si="104"/>
        <v>30136022.66130675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30136022.66130675</v>
      </c>
      <c r="J1137" s="455">
        <f t="array" ref="J1137">IFERROR(INDEX('Retirement Calculator'!K:K,MATCH('Lorri 401b'!N1137,'Retirement Calculator'!A:A,0),0),0)</f>
        <v>16520.094745597391</v>
      </c>
      <c r="K1137" s="455">
        <f t="shared" ca="1" si="103"/>
        <v>125497.92736067146</v>
      </c>
      <c r="L1137" s="455">
        <f t="shared" ca="1" si="104"/>
        <v>30245000.493921824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30245000.493921824</v>
      </c>
      <c r="J1138" s="455">
        <f t="array" ref="J1138">IFERROR(INDEX('Retirement Calculator'!K:K,MATCH('Lorri 401b'!N1138,'Retirement Calculator'!A:A,0),0),0)</f>
        <v>16520.094745597391</v>
      </c>
      <c r="K1138" s="455">
        <f t="shared" ca="1" si="103"/>
        <v>125952.00166323427</v>
      </c>
      <c r="L1138" s="455">
        <f t="shared" ca="1" si="104"/>
        <v>30354432.400839459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30354432.400839459</v>
      </c>
      <c r="J1139" s="455">
        <f t="array" ref="J1139">IFERROR(INDEX('Retirement Calculator'!K:K,MATCH('Lorri 401b'!N1139,'Retirement Calculator'!A:A,0),0),0)</f>
        <v>16520.094745597391</v>
      </c>
      <c r="K1139" s="455">
        <f t="shared" ca="1" si="103"/>
        <v>126407.96794205773</v>
      </c>
      <c r="L1139" s="455">
        <f t="shared" ca="1" si="104"/>
        <v>30464320.274035919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30464320.274035919</v>
      </c>
      <c r="J1140" s="455">
        <f t="array" ref="J1140">IFERROR(INDEX('Retirement Calculator'!K:K,MATCH('Lorri 401b'!N1140,'Retirement Calculator'!A:A,0),0),0)</f>
        <v>16520.094745597391</v>
      </c>
      <c r="K1140" s="455">
        <f t="shared" ca="1" si="103"/>
        <v>126865.83408037631</v>
      </c>
      <c r="L1140" s="455">
        <f t="shared" ca="1" si="104"/>
        <v>30574666.013370696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30574666.013370696</v>
      </c>
      <c r="J1141" s="455">
        <f t="array" ref="J1141">IFERROR(INDEX('Retirement Calculator'!K:K,MATCH('Lorri 401b'!N1141,'Retirement Calculator'!A:A,0),0),0)</f>
        <v>16520.094745597391</v>
      </c>
      <c r="K1141" s="455">
        <f t="shared" ca="1" si="103"/>
        <v>127325.60799427124</v>
      </c>
      <c r="L1141" s="455">
        <f t="shared" ca="1" si="104"/>
        <v>30685471.526619367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30685471.526619367</v>
      </c>
      <c r="J1142" s="455">
        <f t="array" ref="J1142">IFERROR(INDEX('Retirement Calculator'!K:K,MATCH('Lorri 401b'!N1142,'Retirement Calculator'!A:A,0),0),0)</f>
        <v>16520.094745597391</v>
      </c>
      <c r="K1142" s="455">
        <f t="shared" ca="1" si="103"/>
        <v>127787.29763280736</v>
      </c>
      <c r="L1142" s="455">
        <f t="shared" ca="1" si="104"/>
        <v>30796738.729506575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30796738.729506575</v>
      </c>
      <c r="J1143" s="455">
        <f t="array" ref="J1143">IFERROR(INDEX('Retirement Calculator'!K:K,MATCH('Lorri 401b'!N1143,'Retirement Calculator'!A:A,0),0),0)</f>
        <v>16520.094745597391</v>
      </c>
      <c r="K1143" s="455">
        <f t="shared" ca="1" si="103"/>
        <v>128250.91097817074</v>
      </c>
      <c r="L1143" s="455">
        <f t="shared" ca="1" si="104"/>
        <v>30908469.545739148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30908469.545739148</v>
      </c>
      <c r="J1144" s="455">
        <f t="array" ref="J1144">IFERROR(INDEX('Retirement Calculator'!K:K,MATCH('Lorri 401b'!N1144,'Retirement Calculator'!A:A,0),0),0)</f>
        <v>16520.094745597391</v>
      </c>
      <c r="K1144" s="455">
        <f t="shared" ca="1" si="103"/>
        <v>128716.45604580645</v>
      </c>
      <c r="L1144" s="455">
        <f t="shared" ca="1" si="104"/>
        <v>31020665.907039355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31020665.907039355</v>
      </c>
      <c r="J1145" s="455">
        <f t="array" ref="J1145">IFERROR(INDEX('Retirement Calculator'!K:K,MATCH('Lorri 401b'!N1145,'Retirement Calculator'!A:A,0),0),0)</f>
        <v>16520.094745597391</v>
      </c>
      <c r="K1145" s="455">
        <f t="shared" ca="1" si="103"/>
        <v>129183.94088455733</v>
      </c>
      <c r="L1145" s="455">
        <f t="shared" ca="1" si="104"/>
        <v>31133329.753178313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31133329.753178313</v>
      </c>
      <c r="J1146" s="455">
        <f t="array" ref="J1146">IFERROR(INDEX('Retirement Calculator'!K:K,MATCH('Lorri 401b'!N1146,'Retirement Calculator'!A:A,0),0),0)</f>
        <v>16520.094745597391</v>
      </c>
      <c r="K1146" s="455">
        <f t="shared" ca="1" si="103"/>
        <v>129653.37357680297</v>
      </c>
      <c r="L1146" s="455">
        <f t="shared" ca="1" si="104"/>
        <v>31246463.032009516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31246463.032009516</v>
      </c>
      <c r="J1147" s="455">
        <f t="array" ref="J1147">IFERROR(INDEX('Retirement Calculator'!K:K,MATCH('Lorri 401b'!N1147,'Retirement Calculator'!A:A,0),0),0)</f>
        <v>16520.094745597391</v>
      </c>
      <c r="K1147" s="455">
        <f t="shared" ca="1" si="103"/>
        <v>130124.76223859964</v>
      </c>
      <c r="L1147" s="455">
        <f t="shared" ca="1" si="104"/>
        <v>31360067.699502517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31360067.699502517</v>
      </c>
      <c r="J1148" s="455">
        <f t="array" ref="J1148">IFERROR(INDEX('Retirement Calculator'!K:K,MATCH('Lorri 401b'!N1148,'Retirement Calculator'!A:A,0),0),0)</f>
        <v>16520.094745597391</v>
      </c>
      <c r="K1148" s="455">
        <f t="shared" ca="1" si="103"/>
        <v>130598.11501982049</v>
      </c>
      <c r="L1148" s="455">
        <f t="shared" ca="1" si="104"/>
        <v>31474145.719776738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31474145.719776738</v>
      </c>
      <c r="J1149" s="455">
        <f t="array" ref="J1149">IFERROR(INDEX('Retirement Calculator'!K:K,MATCH('Lorri 401b'!N1149,'Retirement Calculator'!A:A,0),0),0)</f>
        <v>16520.094745597391</v>
      </c>
      <c r="K1149" s="455">
        <f t="shared" ca="1" si="103"/>
        <v>131073.44010429643</v>
      </c>
      <c r="L1149" s="455">
        <f t="shared" ca="1" si="104"/>
        <v>31588699.065135434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31588699.065135434</v>
      </c>
      <c r="J1150" s="455">
        <f t="array" ref="J1150">IFERROR(INDEX('Retirement Calculator'!K:K,MATCH('Lorri 401b'!N1150,'Retirement Calculator'!A:A,0),0),0)</f>
        <v>16520.094745597391</v>
      </c>
      <c r="K1150" s="455">
        <f t="shared" ca="1" si="103"/>
        <v>131550.74570995764</v>
      </c>
      <c r="L1150" s="455">
        <f t="shared" ca="1" si="104"/>
        <v>31703729.716099795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31703729.716099795</v>
      </c>
      <c r="J1151" s="455">
        <f t="array" ref="J1151">IFERROR(INDEX('Retirement Calculator'!K:K,MATCH('Lorri 401b'!N1151,'Retirement Calculator'!A:A,0),0),0)</f>
        <v>16520.094745597391</v>
      </c>
      <c r="K1151" s="455">
        <f t="shared" ca="1" si="103"/>
        <v>132030.04008897583</v>
      </c>
      <c r="L1151" s="455">
        <f t="shared" ca="1" si="104"/>
        <v>31819239.661443174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31819239.661443174</v>
      </c>
      <c r="J1152" s="455">
        <f t="array" ref="J1152">IFERROR(INDEX('Retirement Calculator'!K:K,MATCH('Lorri 401b'!N1152,'Retirement Calculator'!A:A,0),0),0)</f>
        <v>16520.094745597391</v>
      </c>
      <c r="K1152" s="455">
        <f t="shared" ca="1" si="103"/>
        <v>132511.33152790656</v>
      </c>
      <c r="L1152" s="455">
        <f t="shared" ca="1" si="104"/>
        <v>31935230.898225483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31935230.898225483</v>
      </c>
      <c r="J1153" s="455">
        <f t="array" ref="J1153">IFERROR(INDEX('Retirement Calculator'!K:K,MATCH('Lorri 401b'!N1153,'Retirement Calculator'!A:A,0),0),0)</f>
        <v>16520.094745597391</v>
      </c>
      <c r="K1153" s="455">
        <f t="shared" ca="1" si="103"/>
        <v>132994.62834783286</v>
      </c>
      <c r="L1153" s="455">
        <f t="shared" ca="1" si="104"/>
        <v>32051705.431827717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32051705.431827717</v>
      </c>
      <c r="J1154" s="455">
        <f t="array" ref="J1154">IFERROR(INDEX('Retirement Calculator'!K:K,MATCH('Lorri 401b'!N1154,'Retirement Calculator'!A:A,0),0),0)</f>
        <v>16520.094745597391</v>
      </c>
      <c r="K1154" s="455">
        <f t="shared" ca="1" si="103"/>
        <v>133479.93890450883</v>
      </c>
      <c r="L1154" s="455">
        <f t="shared" ca="1" si="104"/>
        <v>32168665.275986627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32168665.275986627</v>
      </c>
      <c r="J1155" s="455">
        <f t="array" ref="J1155">IFERROR(INDEX('Retirement Calculator'!K:K,MATCH('Lorri 401b'!N1155,'Retirement Calculator'!A:A,0),0),0)</f>
        <v>16520.094745597391</v>
      </c>
      <c r="K1155" s="455">
        <f t="shared" ca="1" si="103"/>
        <v>133967.27158850429</v>
      </c>
      <c r="L1155" s="455">
        <f t="shared" ca="1" si="104"/>
        <v>32286112.452829532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32286112.452829532</v>
      </c>
      <c r="J1156" s="455">
        <f t="array" ref="J1156">IFERROR(INDEX('Retirement Calculator'!K:K,MATCH('Lorri 401b'!N1156,'Retirement Calculator'!A:A,0),0),0)</f>
        <v>16520.094745597391</v>
      </c>
      <c r="K1156" s="455">
        <f t="shared" ca="1" si="103"/>
        <v>134456.6348253497</v>
      </c>
      <c r="L1156" s="455">
        <f t="shared" ca="1" si="104"/>
        <v>32404048.992909282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32404048.992909282</v>
      </c>
      <c r="J1157" s="455">
        <f t="array" ref="J1157">IFERROR(INDEX('Retirement Calculator'!K:K,MATCH('Lorri 401b'!N1157,'Retirement Calculator'!A:A,0),0),0)</f>
        <v>16520.094745597391</v>
      </c>
      <c r="K1157" s="455">
        <f t="shared" ca="1" si="103"/>
        <v>134948.03707568202</v>
      </c>
      <c r="L1157" s="455">
        <f t="shared" ca="1" si="104"/>
        <v>32522476.935239367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32522476.935239367</v>
      </c>
      <c r="J1158" s="455">
        <f t="array" ref="J1158">IFERROR(INDEX('Retirement Calculator'!K:K,MATCH('Lorri 401b'!N1158,'Retirement Calculator'!A:A,0),0),0)</f>
        <v>16520.094745597391</v>
      </c>
      <c r="K1158" s="455">
        <f t="shared" ca="1" si="103"/>
        <v>135441.48683539071</v>
      </c>
      <c r="L1158" s="455">
        <f t="shared" ca="1" si="104"/>
        <v>32641398.327329159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32641398.327329159</v>
      </c>
      <c r="J1159" s="455">
        <f t="array" ref="J1159">IFERROR(INDEX('Retirement Calculator'!K:K,MATCH('Lorri 401b'!N1159,'Retirement Calculator'!A:A,0),0),0)</f>
        <v>16520.094745597391</v>
      </c>
      <c r="K1159" s="455">
        <f t="shared" ca="1" si="103"/>
        <v>135936.99263576482</v>
      </c>
      <c r="L1159" s="455">
        <f t="shared" ca="1" si="104"/>
        <v>32760815.225219324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32760815.225219324</v>
      </c>
      <c r="J1160" s="455">
        <f t="array" ref="J1160">IFERROR(INDEX('Retirement Calculator'!K:K,MATCH('Lorri 401b'!N1160,'Retirement Calculator'!A:A,0),0),0)</f>
        <v>16520.094745597391</v>
      </c>
      <c r="K1160" s="455">
        <f t="shared" ca="1" si="103"/>
        <v>136434.56304364052</v>
      </c>
      <c r="L1160" s="455">
        <f t="shared" ca="1" si="104"/>
        <v>32880729.693517365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32880729.693517365</v>
      </c>
      <c r="J1161" s="455">
        <f t="array" ref="J1161">IFERROR(INDEX('Retirement Calculator'!K:K,MATCH('Lorri 401b'!N1161,'Retirement Calculator'!A:A,0),0),0)</f>
        <v>16520.094745597391</v>
      </c>
      <c r="K1161" s="455">
        <f t="shared" ca="1" si="103"/>
        <v>136934.20666154902</v>
      </c>
      <c r="L1161" s="455">
        <f t="shared" ca="1" si="104"/>
        <v>33001143.805433314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33001143.805433314</v>
      </c>
      <c r="J1162" s="455">
        <f t="array" ref="J1162">IFERROR(INDEX('Retirement Calculator'!K:K,MATCH('Lorri 401b'!N1162,'Retirement Calculator'!A:A,0),0),0)</f>
        <v>16520.094745597391</v>
      </c>
      <c r="K1162" s="455">
        <f t="shared" ca="1" si="103"/>
        <v>137435.93212786547</v>
      </c>
      <c r="L1162" s="455">
        <f t="shared" ca="1" si="104"/>
        <v>33122059.642815582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33122059.642815582</v>
      </c>
      <c r="J1163" s="455">
        <f t="array" ref="J1163">IFERROR(INDEX('Retirement Calculator'!K:K,MATCH('Lorri 401b'!N1163,'Retirement Calculator'!A:A,0),0),0)</f>
        <v>16520.094745597391</v>
      </c>
      <c r="K1163" s="455">
        <f t="shared" ca="1" si="103"/>
        <v>137939.74811695828</v>
      </c>
      <c r="L1163" s="455">
        <f t="shared" ca="1" si="104"/>
        <v>33243479.296186943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33243479.296186943</v>
      </c>
      <c r="J1164" s="455">
        <f t="array" ref="J1164">IFERROR(INDEX('Retirement Calculator'!K:K,MATCH('Lorri 401b'!N1164,'Retirement Calculator'!A:A,0),0),0)</f>
        <v>16520.094745597391</v>
      </c>
      <c r="K1164" s="455">
        <f t="shared" ca="1" si="103"/>
        <v>138445.66333933893</v>
      </c>
      <c r="L1164" s="455">
        <f t="shared" ca="1" si="104"/>
        <v>33365404.864780683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33365404.864780683</v>
      </c>
      <c r="J1165" s="455">
        <f t="array" ref="J1165">IFERROR(INDEX('Retirement Calculator'!K:K,MATCH('Lorri 401b'!N1165,'Retirement Calculator'!A:A,0),0),0)</f>
        <v>16520.094745597391</v>
      </c>
      <c r="K1165" s="455">
        <f t="shared" ca="1" si="103"/>
        <v>138953.68654181284</v>
      </c>
      <c r="L1165" s="455">
        <f t="shared" ca="1" si="104"/>
        <v>33487838.456576899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33487838.456576899</v>
      </c>
      <c r="J1166" s="455">
        <f t="array" ref="J1166">IFERROR(INDEX('Retirement Calculator'!K:K,MATCH('Lorri 401b'!N1166,'Retirement Calculator'!A:A,0),0),0)</f>
        <v>16520.094745597391</v>
      </c>
      <c r="K1166" s="455">
        <f t="shared" ca="1" si="103"/>
        <v>139463.82650763041</v>
      </c>
      <c r="L1166" s="455">
        <f t="shared" ca="1" si="104"/>
        <v>33610782.188338928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33610782.188338928</v>
      </c>
      <c r="J1167" s="455">
        <f t="array" ref="J1167">IFERROR(INDEX('Retirement Calculator'!K:K,MATCH('Lorri 401b'!N1167,'Retirement Calculator'!A:A,0),0),0)</f>
        <v>16520.094745597391</v>
      </c>
      <c r="K1167" s="455">
        <f t="shared" ca="1" si="103"/>
        <v>139976.09205663888</v>
      </c>
      <c r="L1167" s="455">
        <f t="shared" ca="1" si="104"/>
        <v>33734238.185649969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33734238.185649969</v>
      </c>
      <c r="J1168" s="455">
        <f t="array" ref="J1168">IFERROR(INDEX('Retirement Calculator'!K:K,MATCH('Lorri 401b'!N1168,'Retirement Calculator'!A:A,0),0),0)</f>
        <v>16520.094745597391</v>
      </c>
      <c r="K1168" s="455">
        <f t="shared" ca="1" si="103"/>
        <v>140490.49204543486</v>
      </c>
      <c r="L1168" s="455">
        <f t="shared" ca="1" si="104"/>
        <v>33858208.582949802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33858208.582949802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141075.86909562416</v>
      </c>
      <c r="L1169" s="455">
        <f t="shared" ca="1" si="104"/>
        <v>33999284.452045426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33999284.452045426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141663.68521685593</v>
      </c>
      <c r="L1170" s="455">
        <f t="shared" ca="1" si="104"/>
        <v>34140948.137262285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34140948.137262285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142253.95057192619</v>
      </c>
      <c r="L1171" s="455">
        <f t="shared" ca="1" si="104"/>
        <v>34283202.087834209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34283202.087834209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142846.67536597588</v>
      </c>
      <c r="L1172" s="455">
        <f t="shared" ca="1" si="104"/>
        <v>34426048.763200186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34426048.763200186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143441.86984666745</v>
      </c>
      <c r="L1173" s="455">
        <f t="shared" ca="1" si="104"/>
        <v>34569490.633046851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34569490.633046851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144039.54430436189</v>
      </c>
      <c r="L1174" s="455">
        <f t="shared" ca="1" si="104"/>
        <v>34713530.177351214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34713530.177351214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144639.70907229671</v>
      </c>
      <c r="L1175" s="455">
        <f t="shared" ca="1" si="104"/>
        <v>34858169.886423513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34858169.886423513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145242.37452676464</v>
      </c>
      <c r="L1176" s="455">
        <f t="shared" ca="1" si="104"/>
        <v>35003412.260950275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35003412.260950275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145847.55108729281</v>
      </c>
      <c r="L1177" s="455">
        <f t="shared" ca="1" si="104"/>
        <v>35149259.812037565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35149259.812037565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146455.2492168232</v>
      </c>
      <c r="L1178" s="455">
        <f t="shared" ca="1" si="104"/>
        <v>35295715.06125439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35295715.06125439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147065.47942189328</v>
      </c>
      <c r="L1179" s="455">
        <f t="shared" ca="1" si="104"/>
        <v>35442780.540676281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35442780.540676281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147678.25225281782</v>
      </c>
      <c r="L1180" s="455">
        <f t="shared" ca="1" si="104"/>
        <v>35590458.792929098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35590458.792929098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148293.57830387124</v>
      </c>
      <c r="L1181" s="455">
        <f t="shared" ca="1" si="104"/>
        <v>35738752.371232972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35738752.371232972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148911.46821347071</v>
      </c>
      <c r="L1182" s="455">
        <f t="shared" ca="1" si="104"/>
        <v>35887663.83944644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35887663.83944644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149531.93266436015</v>
      </c>
      <c r="L1183" s="455">
        <f t="shared" ca="1" si="104"/>
        <v>36037195.772110797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36037195.772110797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150154.982383795</v>
      </c>
      <c r="L1184" s="455">
        <f t="shared" ca="1" si="104"/>
        <v>36187350.754494593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36187350.754494593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150780.62814372746</v>
      </c>
      <c r="L1185" s="455">
        <f t="shared" ca="1" si="104"/>
        <v>36338131.38263832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36338131.38263832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151408.88076099299</v>
      </c>
      <c r="L1186" s="455">
        <f t="shared" ca="1" si="104"/>
        <v>36489540.26339931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36489540.26339931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152039.75109749712</v>
      </c>
      <c r="L1187" s="455">
        <f t="shared" ca="1" si="104"/>
        <v>36641580.014496811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36641580.014496811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152673.25006040337</v>
      </c>
      <c r="L1188" s="455">
        <f t="shared" ca="1" si="104"/>
        <v>36794253.264557213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36794253.264557213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153309.38860232171</v>
      </c>
      <c r="L1189" s="455">
        <f t="shared" ca="1" si="104"/>
        <v>36947562.653159536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36947562.653159536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153948.17772149807</v>
      </c>
      <c r="L1190" s="455">
        <f t="shared" ca="1" si="104"/>
        <v>37101510.830881037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37101510.830881037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154589.62846200433</v>
      </c>
      <c r="L1191" s="455">
        <f t="shared" ca="1" si="104"/>
        <v>37256100.459343038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37256100.459343038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155233.75191392933</v>
      </c>
      <c r="L1192" s="455">
        <f t="shared" ca="1" si="104"/>
        <v>37411334.211256966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37411334.211256966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155880.5592135707</v>
      </c>
      <c r="L1193" s="455">
        <f t="shared" ca="1" si="104"/>
        <v>37567214.770470537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37567214.770470537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156530.06154362723</v>
      </c>
      <c r="L1194" s="455">
        <f t="shared" ca="1" si="104"/>
        <v>37723744.832014166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37723744.832014166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157182.27013339236</v>
      </c>
      <c r="L1195" s="455">
        <f t="shared" ca="1" si="104"/>
        <v>37880927.102147557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37880927.102147557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157837.19625894816</v>
      </c>
      <c r="L1196" s="455">
        <f t="shared" ca="1" si="104"/>
        <v>38038764.298406504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38038764.298406504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158494.85124336043</v>
      </c>
      <c r="L1197" s="455">
        <f t="shared" ca="1" si="104"/>
        <v>38197259.149649866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38197259.149649866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159155.24645687445</v>
      </c>
      <c r="L1198" s="455">
        <f t="shared" ca="1" si="104"/>
        <v>38356414.396106742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38356414.396106742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159818.39331711142</v>
      </c>
      <c r="L1199" s="455">
        <f t="shared" ca="1" si="104"/>
        <v>38516232.789423853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38516232.789423853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160484.30328926604</v>
      </c>
      <c r="L1200" s="455">
        <f t="shared" ca="1" si="104"/>
        <v>38676717.092713118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38676717.092713118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161152.98788630465</v>
      </c>
      <c r="L1201" s="455">
        <f t="shared" ca="1" si="104"/>
        <v>38837870.08059942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38837870.08059942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161824.45866916425</v>
      </c>
      <c r="L1202" s="455">
        <f t="shared" ca="1" si="104"/>
        <v>38999694.539268583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38999694.539268583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162498.72724695242</v>
      </c>
      <c r="L1203" s="455">
        <f t="shared" ca="1" si="104"/>
        <v>39162193.266515538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39162193.266515538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163175.80527714809</v>
      </c>
      <c r="L1204" s="455">
        <f t="shared" ca="1" si="104"/>
        <v>39325369.071792684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39325369.071792684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163855.70446580285</v>
      </c>
      <c r="L1205" s="455">
        <f t="shared" ca="1" si="104"/>
        <v>39489224.776258491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39489224.776258491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164538.43656774372</v>
      </c>
      <c r="L1206" s="455">
        <f t="shared" ca="1" si="104"/>
        <v>39653763.212826237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39653763.212826237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165224.01338677597</v>
      </c>
      <c r="L1207" s="455">
        <f t="shared" ca="1" si="104"/>
        <v>39818987.226213016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39818987.226213016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165912.44677588757</v>
      </c>
      <c r="L1208" s="455">
        <f t="shared" ca="1" si="104"/>
        <v>39984899.672988907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39984899.672988907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166603.74863745377</v>
      </c>
      <c r="L1209" s="455">
        <f t="shared" ca="1" si="104"/>
        <v>40151503.421626359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40151503.421626359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167297.93092344317</v>
      </c>
      <c r="L1210" s="455">
        <f t="shared" ca="1" si="104"/>
        <v>40318801.352549799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40318801.352549799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167995.00563562417</v>
      </c>
      <c r="L1211" s="455">
        <f t="shared" ca="1" si="104"/>
        <v>40486796.358185425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40486796.358185425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168694.98482577261</v>
      </c>
      <c r="L1212" s="455">
        <f t="shared" ca="1" si="104"/>
        <v>40655491.3430112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40655491.3430112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169397.88059588001</v>
      </c>
      <c r="L1213" s="455">
        <f t="shared" ca="1" si="104"/>
        <v>40824889.223607078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40824889.223607078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170103.70509836281</v>
      </c>
      <c r="L1214" s="455">
        <f t="shared" ca="1" si="104"/>
        <v>40994992.928705439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40994992.928705439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170812.47053627265</v>
      </c>
      <c r="L1215" s="455">
        <f t="shared" ca="1" si="104"/>
        <v>41165805.399241708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41165805.399241708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171524.18916350711</v>
      </c>
      <c r="L1216" s="455">
        <f t="shared" ca="1" si="104"/>
        <v>41337329.588405214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41337329.588405214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172238.87328502172</v>
      </c>
      <c r="L1217" s="455">
        <f t="shared" ca="1" si="104"/>
        <v>41509568.46169024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41509568.46169024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172956.53525704268</v>
      </c>
      <c r="L1218" s="455">
        <f t="shared" ca="1" si="104"/>
        <v>41682524.996947281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41682524.996947281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173677.18748728035</v>
      </c>
      <c r="L1219" s="455">
        <f t="shared" ca="1" si="104"/>
        <v>41856202.184434563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41856202.184434563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174400.842435144</v>
      </c>
      <c r="L1220" s="455">
        <f t="shared" ca="1" si="104"/>
        <v>42030603.026869707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42030603.026869707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175127.51261195712</v>
      </c>
      <c r="L1221" s="455">
        <f t="shared" ca="1" si="104"/>
        <v>42205730.539481662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42205730.539481662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175857.2105811736</v>
      </c>
      <c r="L1222" s="455">
        <f t="shared" ca="1" si="104"/>
        <v>42381587.750062838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42381587.750062838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176589.94895859517</v>
      </c>
      <c r="L1223" s="455">
        <f t="shared" ca="1" si="104"/>
        <v>42558177.699021436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42558177.699021436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177325.74041258931</v>
      </c>
      <c r="L1224" s="455">
        <f t="shared" ca="1" si="104"/>
        <v>42735503.439434029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42735503.439434029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178064.59766430844</v>
      </c>
      <c r="L1225" s="455">
        <f t="shared" ca="1" si="104"/>
        <v>42913568.037098341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42913568.037098341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178806.53348790976</v>
      </c>
      <c r="L1226" s="455">
        <f t="shared" ca="1" si="104"/>
        <v>43092374.570586249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43092374.570586249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179551.56071077604</v>
      </c>
      <c r="L1227" s="455">
        <f t="shared" ca="1" si="104"/>
        <v>43271926.131297022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43271926.131297022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180299.69221373758</v>
      </c>
      <c r="L1228" s="455">
        <f t="shared" ca="1" si="104"/>
        <v>43452225.823510759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43452225.823510759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181050.94093129481</v>
      </c>
      <c r="L1229" s="455">
        <f t="shared" ca="1" si="104"/>
        <v>43633276.764442056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43633276.764442056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181805.31985184189</v>
      </c>
      <c r="L1230" s="455">
        <f t="shared" ca="1" si="104"/>
        <v>43815082.084293902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43815082.084293902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182562.84201789126</v>
      </c>
      <c r="L1231" s="455">
        <f t="shared" ca="1" si="104"/>
        <v>43997644.926311791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43997644.926311791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183323.52052629914</v>
      </c>
      <c r="L1232" s="455">
        <f t="shared" ca="1" si="104"/>
        <v>44180968.446838088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44180968.446838088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184087.36852849202</v>
      </c>
      <c r="L1233" s="455">
        <f t="shared" ca="1" si="104"/>
        <v>44365055.815366581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44365055.815366581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184854.39923069408</v>
      </c>
      <c r="L1234" s="455">
        <f t="shared" ca="1" si="104"/>
        <v>44549910.214597277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44549910.214597277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185624.62589415532</v>
      </c>
      <c r="L1235" s="455">
        <f t="shared" ca="1" si="104"/>
        <v>44735534.840491429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44735534.840491429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186398.06183538094</v>
      </c>
      <c r="L1236" s="455">
        <f t="shared" ca="1" si="104"/>
        <v>44921932.902326807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44921932.902326807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187174.72042636169</v>
      </c>
      <c r="L1237" s="455">
        <f t="shared" ca="1" si="104"/>
        <v>45109107.622753166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45109107.622753166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187954.61509480485</v>
      </c>
      <c r="L1238" s="455">
        <f t="shared" ca="1" si="104"/>
        <v>45297062.237847969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45297062.237847969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188737.75932436655</v>
      </c>
      <c r="L1239" s="455">
        <f t="shared" ca="1" si="104"/>
        <v>45485799.997172333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45485799.997172333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189524.16665488473</v>
      </c>
      <c r="L1240" s="455">
        <f t="shared" ca="1" si="104"/>
        <v>45675324.163827218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45675324.163827218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190313.85068261341</v>
      </c>
      <c r="L1241" s="455">
        <f t="shared" ca="1" si="104"/>
        <v>45865638.014509834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45865638.014509834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191106.82506045763</v>
      </c>
      <c r="L1242" s="455">
        <f t="shared" ca="1" si="104"/>
        <v>46056744.839570291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46056744.839570291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191903.10349820956</v>
      </c>
      <c r="L1243" s="455">
        <f t="shared" ca="1" si="104"/>
        <v>46248647.943068504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46248647.943068504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192702.69976278543</v>
      </c>
      <c r="L1244" s="455">
        <f t="shared" ca="1" si="104"/>
        <v>46441350.642831288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46441350.642831288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193505.6276784637</v>
      </c>
      <c r="L1245" s="455">
        <f t="shared" ca="1" si="104"/>
        <v>46634856.27050975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46634856.27050975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194311.90112712394</v>
      </c>
      <c r="L1246" s="455">
        <f t="shared" ca="1" si="104"/>
        <v>46829168.171636872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46829168.171636872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195121.53404848697</v>
      </c>
      <c r="L1247" s="455">
        <f t="shared" ca="1" si="104"/>
        <v>47024289.705685362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47024289.705685362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195934.54044035566</v>
      </c>
      <c r="L1248" s="455">
        <f t="shared" ca="1" si="104"/>
        <v>47220224.24612572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47220224.24612572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196750.93435885716</v>
      </c>
      <c r="L1249" s="455">
        <f t="shared" ca="1" si="104"/>
        <v>47416975.180484578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47416975.180484578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197570.72991868574</v>
      </c>
      <c r="L1250" s="455">
        <f t="shared" ca="1" si="104"/>
        <v>47614545.910403267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47614545.910403267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198393.94129334693</v>
      </c>
      <c r="L1251" s="455">
        <f t="shared" ca="1" si="104"/>
        <v>47812939.85169661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47812939.85169661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199220.58271540253</v>
      </c>
      <c r="L1252" s="455">
        <f t="shared" ca="1" si="104"/>
        <v>48012160.43441201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48012160.43441201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200050.6684767167</v>
      </c>
      <c r="L1253" s="455">
        <f t="shared" ca="1" si="104"/>
        <v>48212211.102888726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48212211.102888726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200884.21292870303</v>
      </c>
      <c r="L1254" s="455">
        <f t="shared" ca="1" si="104"/>
        <v>48413095.315817431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48413095.315817431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201721.23048257263</v>
      </c>
      <c r="L1255" s="455">
        <f t="shared" ca="1" si="104"/>
        <v>48614816.546300001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48614816.546300001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202561.73560958332</v>
      </c>
      <c r="L1256" s="455">
        <f t="shared" ca="1" si="104"/>
        <v>48817378.281909585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48817378.281909585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203405.74284128993</v>
      </c>
      <c r="L1257" s="455">
        <f t="shared" ca="1" si="104"/>
        <v>49020784.024750873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49020784.024750873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204253.2667697953</v>
      </c>
      <c r="L1258" s="455">
        <f t="shared" ca="1" si="104"/>
        <v>49225037.29152067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49225037.29152067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205104.3220480028</v>
      </c>
      <c r="L1259" s="455">
        <f t="shared" ca="1" si="104"/>
        <v>49430141.613568671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49430141.613568671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205958.92338986945</v>
      </c>
      <c r="L1260" s="455">
        <f t="shared" ca="1" si="104"/>
        <v>49636100.536958538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49636100.536958538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206817.08557066057</v>
      </c>
      <c r="L1261" s="455">
        <f t="shared" ca="1" si="104"/>
        <v>49842917.622529201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49842917.622529201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207678.823427205</v>
      </c>
      <c r="L1262" s="455">
        <f t="shared" ca="1" si="104"/>
        <v>50050596.445956409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50050596.445956409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208544.15185815172</v>
      </c>
      <c r="L1263" s="455">
        <f t="shared" ca="1" si="104"/>
        <v>50259140.59781456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50259140.59781456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209413.08582422734</v>
      </c>
      <c r="L1264" s="455">
        <f t="shared" ca="1" si="104"/>
        <v>50468553.683638789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50468553.683638789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210285.64034849496</v>
      </c>
      <c r="L1265" s="455">
        <f t="shared" ca="1" si="104"/>
        <v>50678839.323987283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50678839.323987283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211161.83051661367</v>
      </c>
      <c r="L1266" s="455">
        <f t="shared" ca="1" si="104"/>
        <v>50890001.154503897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50890001.154503897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212041.67147709956</v>
      </c>
      <c r="L1267" s="455">
        <f t="shared" ca="1" si="104"/>
        <v>51102042.825980999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51102042.825980999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212925.17844158749</v>
      </c>
      <c r="L1268" s="455">
        <f t="shared" ca="1" si="104"/>
        <v>51314968.004422583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51314968.004422583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213812.36668509408</v>
      </c>
      <c r="L1269" s="455">
        <f t="shared" ca="1" si="104"/>
        <v>51528780.371107675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51528780.371107675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214703.25154628197</v>
      </c>
      <c r="L1270" s="455">
        <f t="shared" ca="1" si="104"/>
        <v>51743483.622653954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51743483.622653954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215597.84842772479</v>
      </c>
      <c r="L1271" s="455">
        <f t="shared" ca="1" si="104"/>
        <v>51959081.471081682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51959081.471081682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216496.17279617366</v>
      </c>
      <c r="L1272" s="455">
        <f t="shared" ca="1" si="104"/>
        <v>52175577.643877856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52175577.643877856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217398.2401828244</v>
      </c>
      <c r="L1273" s="455">
        <f t="shared" ca="1" si="104"/>
        <v>52392975.884060681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52392975.884060681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218304.0661835862</v>
      </c>
      <c r="L1274" s="455">
        <f t="shared" ca="1" si="104"/>
        <v>52611279.95024427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52611279.95024427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219213.66645935108</v>
      </c>
      <c r="L1275" s="455">
        <f t="shared" ca="1" si="104"/>
        <v>52830493.616703622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52830493.616703622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220127.05673626508</v>
      </c>
      <c r="L1276" s="455">
        <f t="shared" ca="1" si="104"/>
        <v>53050620.67343989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53050620.67343989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221044.25280599951</v>
      </c>
      <c r="L1277" s="455">
        <f t="shared" ca="1" si="104"/>
        <v>53271664.926245891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53271664.926245891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221965.27052602454</v>
      </c>
      <c r="L1278" s="455">
        <f t="shared" ca="1" si="104"/>
        <v>53493630.196771912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53493630.196771912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222890.12581988296</v>
      </c>
      <c r="L1279" s="455">
        <f t="shared" ca="1" si="104"/>
        <v>53716520.322591797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53716520.322591797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223818.83467746581</v>
      </c>
      <c r="L1280" s="455">
        <f t="shared" ca="1" si="104"/>
        <v>53940339.157269262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53940339.157269262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224751.41315528858</v>
      </c>
      <c r="L1281" s="455">
        <f t="shared" ca="1" si="104"/>
        <v>54165090.570424549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54165090.570424549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225687.87737676894</v>
      </c>
      <c r="L1282" s="455">
        <f t="shared" ca="1" si="104"/>
        <v>54390778.447801322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54390778.447801322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226628.2435325055</v>
      </c>
      <c r="L1283" s="455">
        <f t="shared" ref="L1283:L1537" ca="1" si="109">I1283-J1283+K1283</f>
        <v>54617406.69133383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54617406.69133383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227572.52788055758</v>
      </c>
      <c r="L1284" s="455">
        <f t="shared" ca="1" si="109"/>
        <v>54844979.219214387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54844979.219214387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228520.74674672665</v>
      </c>
      <c r="L1285" s="455">
        <f t="shared" ca="1" si="109"/>
        <v>55073499.965961114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55073499.965961114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229472.91652483796</v>
      </c>
      <c r="L1286" s="455">
        <f t="shared" ca="1" si="109"/>
        <v>55302972.882485949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55302972.882485949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230429.05367702479</v>
      </c>
      <c r="L1287" s="455">
        <f t="shared" ca="1" si="109"/>
        <v>55533401.936162971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55533401.936162971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231389.17473401237</v>
      </c>
      <c r="L1288" s="455">
        <f t="shared" ca="1" si="109"/>
        <v>55764791.110896982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55764791.110896982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232353.29629540408</v>
      </c>
      <c r="L1289" s="455">
        <f t="shared" ca="1" si="109"/>
        <v>55997144.407192387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55997144.407192387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233321.43502996827</v>
      </c>
      <c r="L1290" s="455">
        <f t="shared" ca="1" si="109"/>
        <v>56230465.842222355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56230465.842222355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234293.6076759265</v>
      </c>
      <c r="L1291" s="455">
        <f t="shared" ca="1" si="109"/>
        <v>56464759.44989828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56464759.44989828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235269.83104124284</v>
      </c>
      <c r="L1292" s="455">
        <f t="shared" ca="1" si="109"/>
        <v>56700029.280939519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56700029.280939519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236250.12200391467</v>
      </c>
      <c r="L1293" s="455">
        <f t="shared" ca="1" si="109"/>
        <v>56936279.402943432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56936279.402943432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237234.49751226432</v>
      </c>
      <c r="L1294" s="455">
        <f t="shared" ca="1" si="109"/>
        <v>57173513.900455698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57173513.900455698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238222.97458523206</v>
      </c>
      <c r="L1295" s="455">
        <f t="shared" ca="1" si="109"/>
        <v>57411736.875040933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57411736.875040933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239215.57031267052</v>
      </c>
      <c r="L1296" s="455">
        <f t="shared" ca="1" si="109"/>
        <v>57650952.445353605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57650952.445353605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240212.30185563999</v>
      </c>
      <c r="L1297" s="455">
        <f t="shared" ca="1" si="109"/>
        <v>57891164.747209243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57891164.747209243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241213.18644670516</v>
      </c>
      <c r="L1298" s="455">
        <f t="shared" ca="1" si="109"/>
        <v>58132377.933655947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58132377.933655947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242218.24139023313</v>
      </c>
      <c r="L1299" s="455">
        <f t="shared" ca="1" si="109"/>
        <v>58374596.175046183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58374596.175046183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243227.48406269241</v>
      </c>
      <c r="L1300" s="455">
        <f t="shared" ca="1" si="109"/>
        <v>58617823.659108877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58617823.659108877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244240.93191295365</v>
      </c>
      <c r="L1301" s="455">
        <f t="shared" ca="1" si="109"/>
        <v>58862064.591021828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58862064.591021828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245258.60246259093</v>
      </c>
      <c r="L1302" s="455">
        <f t="shared" ca="1" si="109"/>
        <v>59107323.193484418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59107323.193484418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246280.51330618508</v>
      </c>
      <c r="L1303" s="455">
        <f t="shared" ca="1" si="109"/>
        <v>59353603.706790604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59353603.706790604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247306.68211162748</v>
      </c>
      <c r="L1304" s="455">
        <f t="shared" ca="1" si="109"/>
        <v>59600910.388902232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59600910.388902232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248337.12662042599</v>
      </c>
      <c r="L1305" s="455">
        <f t="shared" ca="1" si="109"/>
        <v>59849247.515522659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59849247.515522659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249371.86464801108</v>
      </c>
      <c r="L1306" s="455">
        <f t="shared" ca="1" si="109"/>
        <v>60098619.380170673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60098619.380170673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250410.91408404446</v>
      </c>
      <c r="L1307" s="455">
        <f t="shared" ca="1" si="109"/>
        <v>60349030.29425472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60349030.29425472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251454.292892728</v>
      </c>
      <c r="L1308" s="455">
        <f t="shared" ca="1" si="109"/>
        <v>60600484.587147444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60600484.587147444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252502.01911311437</v>
      </c>
      <c r="L1309" s="455">
        <f t="shared" ca="1" si="109"/>
        <v>60852986.60626056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60852986.60626056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253554.11085941899</v>
      </c>
      <c r="L1310" s="455">
        <f t="shared" ca="1" si="109"/>
        <v>61106540.717119977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61106540.717119977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254610.58632133322</v>
      </c>
      <c r="L1311" s="455">
        <f t="shared" ca="1" si="109"/>
        <v>61361151.303441308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61361151.303441308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255671.46376433878</v>
      </c>
      <c r="L1312" s="455">
        <f t="shared" ca="1" si="109"/>
        <v>61616822.767205648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61616822.767205648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256736.76153002356</v>
      </c>
      <c r="L1313" s="455">
        <f t="shared" ca="1" si="109"/>
        <v>61873559.528735675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61873559.528735675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257806.49803639864</v>
      </c>
      <c r="L1314" s="455">
        <f t="shared" ca="1" si="109"/>
        <v>62131366.026772074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62131366.026772074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258880.69177821701</v>
      </c>
      <c r="L1315" s="455">
        <f t="shared" ca="1" si="109"/>
        <v>62390246.718550295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62390246.718550295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259959.36132729289</v>
      </c>
      <c r="L1316" s="455">
        <f t="shared" ca="1" si="109"/>
        <v>62650206.079877585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62650206.079877585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261042.52533282328</v>
      </c>
      <c r="L1317" s="455">
        <f t="shared" ca="1" si="109"/>
        <v>62911248.605210409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62911248.605210409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262130.20252171005</v>
      </c>
      <c r="L1318" s="455">
        <f t="shared" ca="1" si="109"/>
        <v>63173378.80773212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63173378.80773212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263222.41169888387</v>
      </c>
      <c r="L1319" s="455">
        <f t="shared" ca="1" si="109"/>
        <v>63436601.219431005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63436601.219431005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264319.17174762918</v>
      </c>
      <c r="L1320" s="455">
        <f t="shared" ca="1" si="109"/>
        <v>63700920.391178638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63700920.391178638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265420.50162991101</v>
      </c>
      <c r="L1321" s="455">
        <f t="shared" ca="1" si="109"/>
        <v>63966340.892808549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63966340.892808549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266526.42038670229</v>
      </c>
      <c r="L1322" s="455">
        <f t="shared" ca="1" si="109"/>
        <v>64232867.313195251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64232867.313195251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267636.94713831355</v>
      </c>
      <c r="L1323" s="455">
        <f t="shared" ca="1" si="109"/>
        <v>64500504.260333568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64500504.260333568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268752.1010847232</v>
      </c>
      <c r="L1324" s="455">
        <f t="shared" ca="1" si="109"/>
        <v>64769256.361418292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64769256.361418292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269871.90150590957</v>
      </c>
      <c r="L1325" s="455">
        <f t="shared" ca="1" si="109"/>
        <v>65039128.262924202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65039128.262924202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270996.36776218418</v>
      </c>
      <c r="L1326" s="455">
        <f t="shared" ca="1" si="109"/>
        <v>65310124.630686387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65310124.630686387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272125.5192945266</v>
      </c>
      <c r="L1327" s="455">
        <f t="shared" ca="1" si="109"/>
        <v>65582250.149980918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65582250.149980918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273259.37562492047</v>
      </c>
      <c r="L1328" s="455">
        <f t="shared" ca="1" si="109"/>
        <v>65855509.525605835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65855509.525605835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274397.95635669096</v>
      </c>
      <c r="L1329" s="455">
        <f t="shared" ca="1" si="109"/>
        <v>66129907.481962524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66129907.481962524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275541.28117484384</v>
      </c>
      <c r="L1330" s="455">
        <f t="shared" ca="1" si="109"/>
        <v>66405448.76313737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66405448.76313737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276689.36984640569</v>
      </c>
      <c r="L1331" s="455">
        <f t="shared" ca="1" si="109"/>
        <v>66682138.132983774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66682138.132983774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277842.24222076568</v>
      </c>
      <c r="L1332" s="455">
        <f t="shared" ca="1" si="109"/>
        <v>66959980.375204541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66959980.375204541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278999.91823001893</v>
      </c>
      <c r="L1333" s="455">
        <f t="shared" ca="1" si="109"/>
        <v>67238980.29343456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67238980.29343456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280162.41788931069</v>
      </c>
      <c r="L1334" s="455">
        <f t="shared" ca="1" si="109"/>
        <v>67519142.711323872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67519142.711323872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281329.76129718282</v>
      </c>
      <c r="L1335" s="455">
        <f t="shared" ca="1" si="109"/>
        <v>67800472.472621053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67800472.472621053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282501.96863592108</v>
      </c>
      <c r="L1336" s="455">
        <f t="shared" ca="1" si="109"/>
        <v>68082974.44125697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68082974.44125697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283679.06017190404</v>
      </c>
      <c r="L1337" s="455">
        <f t="shared" ca="1" si="109"/>
        <v>68366653.501428872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68366653.501428872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284861.05625595362</v>
      </c>
      <c r="L1338" s="455">
        <f t="shared" ca="1" si="109"/>
        <v>68651514.557684824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68651514.557684824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286047.97732368676</v>
      </c>
      <c r="L1339" s="455">
        <f t="shared" ca="1" si="109"/>
        <v>68937562.535008505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68937562.535008505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287239.84389586875</v>
      </c>
      <c r="L1340" s="455">
        <f t="shared" ca="1" si="109"/>
        <v>69224802.378904372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69224802.378904372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288436.67657876824</v>
      </c>
      <c r="L1341" s="455">
        <f t="shared" ca="1" si="109"/>
        <v>69513239.055483148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69513239.055483148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289638.49606451311</v>
      </c>
      <c r="L1342" s="455">
        <f t="shared" ca="1" si="109"/>
        <v>69802877.551547661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69802877.551547661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290845.32313144859</v>
      </c>
      <c r="L1343" s="455">
        <f t="shared" ca="1" si="109"/>
        <v>70093722.874679103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70093722.874679103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292057.17864449625</v>
      </c>
      <c r="L1344" s="455">
        <f t="shared" ca="1" si="109"/>
        <v>70385780.053323597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70385780.053323597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293274.08355551498</v>
      </c>
      <c r="L1345" s="455">
        <f t="shared" ca="1" si="109"/>
        <v>70679054.136879116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70679054.136879116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294496.05890366295</v>
      </c>
      <c r="L1346" s="455">
        <f t="shared" ca="1" si="109"/>
        <v>70973550.195782781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70973550.195782781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295723.12581576157</v>
      </c>
      <c r="L1347" s="455">
        <f t="shared" ca="1" si="109"/>
        <v>71269273.321598545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71269273.321598545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296955.3055066606</v>
      </c>
      <c r="L1348" s="455">
        <f t="shared" ca="1" si="109"/>
        <v>71566228.627105206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71566228.627105206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298192.61927960505</v>
      </c>
      <c r="L1349" s="455">
        <f t="shared" ca="1" si="109"/>
        <v>71864421.246384814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71864421.246384814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299435.08852660342</v>
      </c>
      <c r="L1350" s="455">
        <f t="shared" ca="1" si="109"/>
        <v>72163856.334911421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72163856.334911421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300682.73472879757</v>
      </c>
      <c r="L1351" s="455">
        <f t="shared" ca="1" si="109"/>
        <v>72464539.069640219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72464539.069640219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301935.57945683424</v>
      </c>
      <c r="L1352" s="455">
        <f t="shared" ca="1" si="109"/>
        <v>72766474.649097055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72766474.649097055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303193.64437123772</v>
      </c>
      <c r="L1353" s="455">
        <f t="shared" ca="1" si="109"/>
        <v>73069668.293468297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73069668.293468297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304456.95122278458</v>
      </c>
      <c r="L1354" s="455">
        <f t="shared" ca="1" si="109"/>
        <v>73374125.244691074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73374125.244691074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305725.52185287949</v>
      </c>
      <c r="L1355" s="455">
        <f t="shared" ca="1" si="109"/>
        <v>73679850.766543955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73679850.766543955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306999.37819393317</v>
      </c>
      <c r="L1356" s="455">
        <f t="shared" ca="1" si="109"/>
        <v>73986850.144737884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73986850.144737884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308278.54226974119</v>
      </c>
      <c r="L1357" s="455">
        <f t="shared" ca="1" si="109"/>
        <v>74295128.687007621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74295128.687007621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309563.03619586508</v>
      </c>
      <c r="L1358" s="455">
        <f t="shared" ca="1" si="109"/>
        <v>74604691.72320348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74604691.72320348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310852.88218001451</v>
      </c>
      <c r="L1359" s="455">
        <f t="shared" ca="1" si="109"/>
        <v>74915544.6053835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74915544.6053835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312148.10252243123</v>
      </c>
      <c r="L1360" s="455">
        <f t="shared" ca="1" si="109"/>
        <v>75227692.707905933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75227692.707905933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313448.7196162747</v>
      </c>
      <c r="L1361" s="455">
        <f t="shared" ca="1" si="109"/>
        <v>75541141.427522212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75541141.427522212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314754.7559480092</v>
      </c>
      <c r="L1362" s="455">
        <f t="shared" ca="1" si="109"/>
        <v>75855896.183470219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75855896.183470219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316066.23409779259</v>
      </c>
      <c r="L1363" s="455">
        <f t="shared" ca="1" si="109"/>
        <v>76171962.417568013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76171962.417568013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317383.17673986673</v>
      </c>
      <c r="L1364" s="455">
        <f t="shared" ca="1" si="109"/>
        <v>76489345.594307885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76489345.594307885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318705.60664294951</v>
      </c>
      <c r="L1365" s="455">
        <f t="shared" ca="1" si="109"/>
        <v>76808051.200950831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76808051.200950831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320033.54667062848</v>
      </c>
      <c r="L1366" s="455">
        <f t="shared" ca="1" si="109"/>
        <v>77128084.747621462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77128084.747621462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321367.0197817561</v>
      </c>
      <c r="L1367" s="455">
        <f t="shared" ca="1" si="109"/>
        <v>77449451.767403215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77449451.767403215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322706.04903084674</v>
      </c>
      <c r="L1368" s="455">
        <f t="shared" ca="1" si="109"/>
        <v>77772157.816434056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77772157.816434056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324050.65756847523</v>
      </c>
      <c r="L1369" s="455">
        <f t="shared" ca="1" si="109"/>
        <v>78096208.474002525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78096208.474002525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325400.8686416772</v>
      </c>
      <c r="L1370" s="455">
        <f t="shared" ca="1" si="109"/>
        <v>78421609.3426442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78421609.3426442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326756.70559435082</v>
      </c>
      <c r="L1371" s="455">
        <f t="shared" ca="1" si="109"/>
        <v>78748366.048238546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78748366.048238546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328118.19186766061</v>
      </c>
      <c r="L1372" s="455">
        <f t="shared" ca="1" si="109"/>
        <v>79076484.24010621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79076484.24010621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329485.35100044252</v>
      </c>
      <c r="L1373" s="455">
        <f t="shared" ca="1" si="109"/>
        <v>79405969.591106653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79405969.591106653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330858.20662961103</v>
      </c>
      <c r="L1374" s="455">
        <f t="shared" ca="1" si="109"/>
        <v>79736827.797736257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79736827.797736257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332236.78249056771</v>
      </c>
      <c r="L1375" s="455">
        <f t="shared" ca="1" si="109"/>
        <v>80069064.580226824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80069064.580226824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333621.10241761175</v>
      </c>
      <c r="L1376" s="455">
        <f t="shared" ca="1" si="109"/>
        <v>80402685.682644442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80402685.682644442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335011.19034435181</v>
      </c>
      <c r="L1377" s="455">
        <f t="shared" ca="1" si="109"/>
        <v>80737696.87298879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80737696.87298879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336407.07030411996</v>
      </c>
      <c r="L1378" s="455">
        <f t="shared" ca="1" si="109"/>
        <v>81074103.943292916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81074103.943292916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337808.76643038716</v>
      </c>
      <c r="L1379" s="455">
        <f t="shared" ca="1" si="109"/>
        <v>81411912.709723309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81411912.709723309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339216.30295718042</v>
      </c>
      <c r="L1380" s="455">
        <f t="shared" ca="1" si="109"/>
        <v>81751129.012680486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81751129.012680486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340629.70421950205</v>
      </c>
      <c r="L1381" s="455">
        <f t="shared" ca="1" si="109"/>
        <v>82091758.716899991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82091758.716899991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342048.99465374998</v>
      </c>
      <c r="L1382" s="455">
        <f t="shared" ca="1" si="109"/>
        <v>82433807.711553738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82433807.711553738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343474.19879814057</v>
      </c>
      <c r="L1383" s="455">
        <f t="shared" ca="1" si="109"/>
        <v>82777281.910351872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82777281.910351872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344905.34129313281</v>
      </c>
      <c r="L1384" s="455">
        <f t="shared" ca="1" si="109"/>
        <v>83122187.251644999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83122187.251644999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346342.44688185415</v>
      </c>
      <c r="L1385" s="455">
        <f t="shared" ca="1" si="109"/>
        <v>83468529.698526859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83468529.698526859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347785.5404105286</v>
      </c>
      <c r="L1386" s="455">
        <f t="shared" ca="1" si="109"/>
        <v>83816315.238937393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83816315.238937393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349234.6468289058</v>
      </c>
      <c r="L1387" s="455">
        <f t="shared" ca="1" si="109"/>
        <v>84165549.885766298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84165549.885766298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350689.79119069292</v>
      </c>
      <c r="L1388" s="455">
        <f t="shared" ca="1" si="109"/>
        <v>84516239.676956996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84516239.676956996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352150.99865398748</v>
      </c>
      <c r="L1389" s="455">
        <f t="shared" ca="1" si="109"/>
        <v>84868390.675610989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84868390.675610989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353618.29448171245</v>
      </c>
      <c r="L1390" s="455">
        <f t="shared" ca="1" si="109"/>
        <v>85222008.970092699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85222008.970092699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355091.70404205291</v>
      </c>
      <c r="L1391" s="455">
        <f t="shared" ca="1" si="109"/>
        <v>85577100.674134746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85577100.674134746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356571.25280889479</v>
      </c>
      <c r="L1392" s="455">
        <f t="shared" ca="1" si="109"/>
        <v>85933671.926943645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85933671.926943645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358056.96636226517</v>
      </c>
      <c r="L1393" s="455">
        <f t="shared" ca="1" si="109"/>
        <v>86291728.893305913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86291728.893305913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359548.87038877461</v>
      </c>
      <c r="L1394" s="455">
        <f t="shared" ca="1" si="109"/>
        <v>86651277.763694689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86651277.763694689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361046.99068206118</v>
      </c>
      <c r="L1395" s="455">
        <f t="shared" ca="1" si="109"/>
        <v>87012324.754376754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87012324.754376754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362551.35314323648</v>
      </c>
      <c r="L1396" s="455">
        <f t="shared" ca="1" si="109"/>
        <v>87374876.107519984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87374876.107519984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364061.98378133326</v>
      </c>
      <c r="L1397" s="455">
        <f t="shared" ca="1" si="109"/>
        <v>87738938.091301322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87738938.091301322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365578.90871375549</v>
      </c>
      <c r="L1398" s="455">
        <f t="shared" ca="1" si="109"/>
        <v>88104517.00001508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88104517.00001508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367102.15416672948</v>
      </c>
      <c r="L1399" s="455">
        <f t="shared" ca="1" si="109"/>
        <v>88471619.154181808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88471619.154181808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368631.74647575751</v>
      </c>
      <c r="L1400" s="455">
        <f t="shared" ca="1" si="109"/>
        <v>88840250.900657564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88840250.900657564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370167.71208607318</v>
      </c>
      <c r="L1401" s="455">
        <f t="shared" ca="1" si="109"/>
        <v>89210418.612743631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89210418.612743631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371710.07755309844</v>
      </c>
      <c r="L1402" s="455">
        <f t="shared" ca="1" si="109"/>
        <v>89582128.690296724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89582128.690296724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373258.86954290303</v>
      </c>
      <c r="L1403" s="455">
        <f t="shared" ca="1" si="109"/>
        <v>89955387.559839621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89955387.559839621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374814.11483266507</v>
      </c>
      <c r="L1404" s="455">
        <f t="shared" ca="1" si="109"/>
        <v>90330201.674672291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90330201.674672291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376375.84031113453</v>
      </c>
      <c r="L1405" s="455">
        <f t="shared" ca="1" si="109"/>
        <v>90706577.514983431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90706577.514983431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377944.0729790976</v>
      </c>
      <c r="L1406" s="455">
        <f t="shared" ca="1" si="109"/>
        <v>91084521.587962523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91084521.587962523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379518.83994984382</v>
      </c>
      <c r="L1407" s="455">
        <f t="shared" ca="1" si="109"/>
        <v>91464040.427912369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91464040.427912369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381100.16844963486</v>
      </c>
      <c r="L1408" s="455">
        <f t="shared" ca="1" si="109"/>
        <v>91845140.59636201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91845140.59636201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382688.08581817505</v>
      </c>
      <c r="L1409" s="455">
        <f t="shared" ca="1" si="109"/>
        <v>92227828.682180181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92227828.682180181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384282.61950908409</v>
      </c>
      <c r="L1410" s="455">
        <f t="shared" ca="1" si="109"/>
        <v>92612111.301689267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92612111.301689267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385883.79709037195</v>
      </c>
      <c r="L1411" s="455">
        <f t="shared" ca="1" si="109"/>
        <v>92997995.098779634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92997995.098779634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387491.64624491514</v>
      </c>
      <c r="L1412" s="455">
        <f t="shared" ca="1" si="109"/>
        <v>93385486.745024547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93385486.745024547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389106.19477093563</v>
      </c>
      <c r="L1413" s="455">
        <f t="shared" ca="1" si="109"/>
        <v>93774592.939795479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93774592.939795479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390727.47058248118</v>
      </c>
      <c r="L1414" s="455">
        <f t="shared" ca="1" si="109"/>
        <v>94165320.410377964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94165320.410377964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392355.50170990819</v>
      </c>
      <c r="L1415" s="455">
        <f t="shared" ca="1" si="109"/>
        <v>94557675.912087873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94557675.912087873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393990.31630036613</v>
      </c>
      <c r="L1416" s="455">
        <f t="shared" ca="1" si="109"/>
        <v>94951666.228388235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94951666.228388235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395631.94261828432</v>
      </c>
      <c r="L1417" s="455">
        <f t="shared" ca="1" si="109"/>
        <v>95347298.171006516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95347298.171006516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397280.40904586046</v>
      </c>
      <c r="L1418" s="455">
        <f t="shared" ca="1" si="109"/>
        <v>95744578.580052376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95744578.580052376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398935.74408355157</v>
      </c>
      <c r="L1419" s="455">
        <f t="shared" ca="1" si="109"/>
        <v>96143514.324135929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96143514.324135929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400597.97635056637</v>
      </c>
      <c r="L1420" s="455">
        <f t="shared" ca="1" si="109"/>
        <v>96544112.30048649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96544112.30048649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402267.13458536036</v>
      </c>
      <c r="L1421" s="455">
        <f t="shared" ca="1" si="109"/>
        <v>96946379.435071856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96946379.435071856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403943.24764613272</v>
      </c>
      <c r="L1422" s="455">
        <f t="shared" ca="1" si="109"/>
        <v>97350322.682717994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97350322.682717994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405626.34451132495</v>
      </c>
      <c r="L1423" s="455">
        <f t="shared" ca="1" si="109"/>
        <v>97755949.027229324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97755949.027229324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407316.45428012218</v>
      </c>
      <c r="L1424" s="455">
        <f t="shared" ca="1" si="109"/>
        <v>98163265.481509447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98163265.481509447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409013.606172956</v>
      </c>
      <c r="L1425" s="455">
        <f t="shared" ca="1" si="109"/>
        <v>98572279.087682396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98572279.087682396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410717.82953200996</v>
      </c>
      <c r="L1426" s="455">
        <f t="shared" ca="1" si="109"/>
        <v>98982996.917214409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98982996.917214409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412429.15382172668</v>
      </c>
      <c r="L1427" s="455">
        <f t="shared" ca="1" si="109"/>
        <v>99395426.07103613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99395426.07103613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414147.6086293172</v>
      </c>
      <c r="L1428" s="455">
        <f t="shared" ca="1" si="109"/>
        <v>99809573.679665446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99809573.679665446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415873.2236652727</v>
      </c>
      <c r="L1429" s="455">
        <f t="shared" ca="1" si="109"/>
        <v>100225446.90333071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100225446.90333071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417606.02876387798</v>
      </c>
      <c r="L1430" s="455">
        <f t="shared" ca="1" si="109"/>
        <v>100643052.93209459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100643052.93209459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419346.05388372747</v>
      </c>
      <c r="L1431" s="455">
        <f t="shared" ca="1" si="109"/>
        <v>101062398.98597832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101062398.98597832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421093.32910824299</v>
      </c>
      <c r="L1432" s="455">
        <f t="shared" ca="1" si="109"/>
        <v>101483492.31508656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101483492.31508656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422847.884646194</v>
      </c>
      <c r="L1433" s="455">
        <f t="shared" ca="1" si="109"/>
        <v>101906340.19973275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101906340.19973275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424609.75083221978</v>
      </c>
      <c r="L1434" s="455">
        <f t="shared" ca="1" si="109"/>
        <v>102330949.95056497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102330949.95056497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426378.95812735404</v>
      </c>
      <c r="L1435" s="455">
        <f t="shared" ca="1" si="109"/>
        <v>102757328.90869232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102757328.90869232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428155.53711955133</v>
      </c>
      <c r="L1436" s="455">
        <f t="shared" ca="1" si="109"/>
        <v>103185484.44581187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103185484.44581187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429939.51852421608</v>
      </c>
      <c r="L1437" s="455">
        <f t="shared" ca="1" si="109"/>
        <v>103615423.96433608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103615423.96433608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431730.93318473367</v>
      </c>
      <c r="L1438" s="455">
        <f t="shared" ca="1" si="109"/>
        <v>104047154.89752081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104047154.89752081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433529.81207300338</v>
      </c>
      <c r="L1439" s="455">
        <f t="shared" ca="1" si="109"/>
        <v>104480684.70959382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104480684.70959382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435336.18628997426</v>
      </c>
      <c r="L1440" s="455">
        <f t="shared" ca="1" si="109"/>
        <v>104916020.8958838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104916020.8958838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437150.08706618258</v>
      </c>
      <c r="L1441" s="455">
        <f t="shared" ca="1" si="109"/>
        <v>105353170.98294999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105353170.98294999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438971.54576229159</v>
      </c>
      <c r="L1442" s="455">
        <f t="shared" ca="1" si="109"/>
        <v>105792142.52871227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105792142.52871227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440800.5938696345</v>
      </c>
      <c r="L1443" s="455">
        <f t="shared" ca="1" si="109"/>
        <v>106232943.12258191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106232943.12258191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442637.26301075803</v>
      </c>
      <c r="L1444" s="455">
        <f t="shared" ca="1" si="109"/>
        <v>106675580.38559267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106675580.38559267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444481.58493996947</v>
      </c>
      <c r="L1445" s="455">
        <f t="shared" ca="1" si="109"/>
        <v>107120061.97053264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107120061.97053264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446333.591543886</v>
      </c>
      <c r="L1446" s="455">
        <f t="shared" ca="1" si="109"/>
        <v>107566395.56207652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107566395.56207652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448193.31484198547</v>
      </c>
      <c r="L1447" s="455">
        <f t="shared" ca="1" si="109"/>
        <v>108014588.87691851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108014588.87691851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450060.78698716045</v>
      </c>
      <c r="L1448" s="455">
        <f t="shared" ca="1" si="109"/>
        <v>108464649.66390567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108464649.66390567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451936.0402662736</v>
      </c>
      <c r="L1449" s="455">
        <f t="shared" ca="1" si="109"/>
        <v>108916585.70417194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108916585.70417194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453819.10710071638</v>
      </c>
      <c r="L1450" s="455">
        <f t="shared" ca="1" si="109"/>
        <v>109370404.81127265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109370404.81127265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455710.02004696941</v>
      </c>
      <c r="L1451" s="455">
        <f t="shared" ca="1" si="109"/>
        <v>109826114.83131962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109826114.83131962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457608.81179716508</v>
      </c>
      <c r="L1452" s="455">
        <f t="shared" ca="1" si="109"/>
        <v>110283723.64311679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110283723.64311679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459515.51517965324</v>
      </c>
      <c r="L1453" s="455">
        <f t="shared" ca="1" si="109"/>
        <v>110743239.15829644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110743239.15829644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461430.1631595685</v>
      </c>
      <c r="L1454" s="455">
        <f t="shared" ca="1" si="109"/>
        <v>111204669.321456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111204669.321456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463352.78883939999</v>
      </c>
      <c r="L1455" s="455">
        <f t="shared" ca="1" si="109"/>
        <v>111668022.1102954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111668022.1102954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465283.42545956414</v>
      </c>
      <c r="L1456" s="455">
        <f t="shared" ca="1" si="109"/>
        <v>112133305.53575496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112133305.53575496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467222.10639897903</v>
      </c>
      <c r="L1457" s="455">
        <f t="shared" ca="1" si="109"/>
        <v>112600527.64215395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112600527.64215395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469168.86517564143</v>
      </c>
      <c r="L1458" s="455">
        <f t="shared" ca="1" si="109"/>
        <v>113069696.50732958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113069696.50732958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471123.73544720659</v>
      </c>
      <c r="L1459" s="455">
        <f t="shared" ca="1" si="109"/>
        <v>113540820.2427768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113540820.2427768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473086.75101156993</v>
      </c>
      <c r="L1460" s="455">
        <f t="shared" ca="1" si="109"/>
        <v>114013906.99378836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114013906.99378836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475057.9458074515</v>
      </c>
      <c r="L1461" s="455">
        <f t="shared" ca="1" si="109"/>
        <v>114488964.93959582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114488964.93959582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477037.35391498258</v>
      </c>
      <c r="L1462" s="455">
        <f t="shared" ca="1" si="109"/>
        <v>114966002.29351079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114966002.29351079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479025.00955629494</v>
      </c>
      <c r="L1463" s="455">
        <f t="shared" ca="1" si="109"/>
        <v>115445027.30306709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115445027.30306709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481020.94709611288</v>
      </c>
      <c r="L1464" s="455">
        <f t="shared" ca="1" si="109"/>
        <v>115926048.2501632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115926048.2501632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483025.20104234666</v>
      </c>
      <c r="L1465" s="455">
        <f t="shared" ca="1" si="109"/>
        <v>116409073.45120555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116409073.45120555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485037.8060466898</v>
      </c>
      <c r="L1466" s="455">
        <f t="shared" ca="1" si="109"/>
        <v>116894111.25725225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116894111.25725225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487058.79690521775</v>
      </c>
      <c r="L1467" s="455">
        <f t="shared" ca="1" si="109"/>
        <v>117381170.05415747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117381170.05415747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489088.20855898946</v>
      </c>
      <c r="L1468" s="455">
        <f t="shared" ca="1" si="109"/>
        <v>117870258.26271646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117870258.26271646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491126.07609465189</v>
      </c>
      <c r="L1469" s="455">
        <f t="shared" ca="1" si="109"/>
        <v>118361384.33881111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118361384.33881111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493172.43474504631</v>
      </c>
      <c r="L1470" s="455">
        <f t="shared" ca="1" si="109"/>
        <v>118854556.77355616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118854556.77355616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495227.31988981727</v>
      </c>
      <c r="L1471" s="455">
        <f t="shared" ca="1" si="109"/>
        <v>119349784.09344597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119349784.09344597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497290.76705602487</v>
      </c>
      <c r="L1472" s="455">
        <f t="shared" ca="1" si="109"/>
        <v>119847074.86050199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119847074.86050199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499362.81191875821</v>
      </c>
      <c r="L1473" s="455">
        <f t="shared" ca="1" si="109"/>
        <v>120346437.67242076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120346437.67242076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501443.49030175322</v>
      </c>
      <c r="L1474" s="455">
        <f t="shared" ca="1" si="109"/>
        <v>120847881.16272251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120847881.16272251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503532.83817801042</v>
      </c>
      <c r="L1475" s="455">
        <f t="shared" ca="1" si="109"/>
        <v>121351414.00090052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121351414.00090052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505630.89167041885</v>
      </c>
      <c r="L1476" s="455">
        <f t="shared" ca="1" si="109"/>
        <v>121857044.89257094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121857044.89257094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507737.68705237895</v>
      </c>
      <c r="L1477" s="455">
        <f t="shared" ca="1" si="109"/>
        <v>122364782.57962333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122364782.57962333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509853.2607484305</v>
      </c>
      <c r="L1478" s="455">
        <f t="shared" ca="1" si="109"/>
        <v>122874635.84037176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122874635.84037176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511977.64933488239</v>
      </c>
      <c r="L1479" s="455">
        <f t="shared" ca="1" si="109"/>
        <v>123386613.48970664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123386613.48970664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514110.88954044424</v>
      </c>
      <c r="L1480" s="455">
        <f t="shared" ca="1" si="109"/>
        <v>123900724.37924708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123900724.37924708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516253.01824686286</v>
      </c>
      <c r="L1481" s="455">
        <f t="shared" ca="1" si="109"/>
        <v>124416977.39749394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124416977.39749394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518404.07248955808</v>
      </c>
      <c r="L1482" s="455">
        <f t="shared" ca="1" si="109"/>
        <v>124935381.4699835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124935381.4699835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520564.08945826464</v>
      </c>
      <c r="L1483" s="455">
        <f t="shared" ca="1" si="109"/>
        <v>125455945.55944178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125455945.55944178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522733.10649767407</v>
      </c>
      <c r="L1484" s="455">
        <f t="shared" ca="1" si="109"/>
        <v>125978678.66593945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125978678.66593945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524911.16110808111</v>
      </c>
      <c r="L1485" s="455">
        <f t="shared" ca="1" si="109"/>
        <v>126503589.82704753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126503589.82704753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527098.29094603134</v>
      </c>
      <c r="L1486" s="455">
        <f t="shared" ca="1" si="109"/>
        <v>127030688.11799356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127030688.11799356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529294.53382497327</v>
      </c>
      <c r="L1487" s="455">
        <f t="shared" ca="1" si="109"/>
        <v>127559982.65181854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127559982.65181854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531499.92771591048</v>
      </c>
      <c r="L1488" s="455">
        <f t="shared" ca="1" si="109"/>
        <v>128091482.57953446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128091482.57953446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533714.51074806019</v>
      </c>
      <c r="L1489" s="455">
        <f t="shared" ca="1" si="109"/>
        <v>128625197.09028251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128625197.09028251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535938.32120951056</v>
      </c>
      <c r="L1490" s="455">
        <f t="shared" ca="1" si="109"/>
        <v>129161135.41149202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129161135.41149202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538171.39754788345</v>
      </c>
      <c r="L1491" s="455">
        <f t="shared" ca="1" si="109"/>
        <v>129699306.80903991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129699306.80903991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540413.77837099961</v>
      </c>
      <c r="L1492" s="455">
        <f t="shared" ca="1" si="109"/>
        <v>130239720.58741091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130239720.58741091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542665.50244754541</v>
      </c>
      <c r="L1493" s="455">
        <f t="shared" ca="1" si="109"/>
        <v>130782386.08985846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130782386.08985846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544926.60870774358</v>
      </c>
      <c r="L1494" s="455">
        <f t="shared" ca="1" si="109"/>
        <v>131327312.6985662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131327312.6985662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547197.13624402578</v>
      </c>
      <c r="L1495" s="455">
        <f t="shared" ca="1" si="109"/>
        <v>131874509.83481023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131874509.83481023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549477.12431170931</v>
      </c>
      <c r="L1496" s="455">
        <f t="shared" ca="1" si="109"/>
        <v>132423986.95912194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132423986.95912194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551766.61232967477</v>
      </c>
      <c r="L1497" s="455">
        <f t="shared" ca="1" si="109"/>
        <v>132975753.57145162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132975753.57145162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554065.63988104835</v>
      </c>
      <c r="L1498" s="455">
        <f t="shared" ca="1" si="109"/>
        <v>133529819.21133266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133529819.21133266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556374.24671388604</v>
      </c>
      <c r="L1499" s="455">
        <f t="shared" ca="1" si="109"/>
        <v>134086193.45804656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134086193.45804656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558692.47274186066</v>
      </c>
      <c r="L1500" s="455">
        <f t="shared" ca="1" si="109"/>
        <v>134644885.93078843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134644885.93078843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561020.3580449518</v>
      </c>
      <c r="L1501" s="455">
        <f t="shared" ca="1" si="109"/>
        <v>135205906.28883338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135205906.28883338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563357.94287013903</v>
      </c>
      <c r="L1502" s="455">
        <f t="shared" ca="1" si="109"/>
        <v>135769264.23170352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135769264.23170352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565705.26763209794</v>
      </c>
      <c r="L1503" s="455">
        <f t="shared" ca="1" si="109"/>
        <v>136334969.49933562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136334969.49933562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568062.37291389843</v>
      </c>
      <c r="L1504" s="455">
        <f t="shared" ca="1" si="109"/>
        <v>136903031.87224951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136903031.87224951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570429.29946770635</v>
      </c>
      <c r="L1505" s="455">
        <f t="shared" ca="1" si="109"/>
        <v>137473461.17171723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137473461.17171723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572806.08821548847</v>
      </c>
      <c r="L1506" s="455">
        <f t="shared" ca="1" si="109"/>
        <v>138046267.25993273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138046267.25993273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575192.78024971974</v>
      </c>
      <c r="L1507" s="455">
        <f t="shared" ca="1" si="109"/>
        <v>138621460.04018244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138621460.04018244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577589.41683409351</v>
      </c>
      <c r="L1508" s="455">
        <f t="shared" ca="1" si="109"/>
        <v>139199049.45701653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139199049.45701653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579996.03940423555</v>
      </c>
      <c r="L1509" s="455">
        <f t="shared" ca="1" si="109"/>
        <v>139779045.49642077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139779045.49642077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582412.68956841982</v>
      </c>
      <c r="L1510" s="455">
        <f t="shared" ca="1" si="109"/>
        <v>140361458.1859892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140361458.1859892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584839.40910828835</v>
      </c>
      <c r="L1511" s="455">
        <f t="shared" ca="1" si="109"/>
        <v>140946297.59509748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140946297.59509748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587276.23997957283</v>
      </c>
      <c r="L1512" s="455">
        <f t="shared" ca="1" si="109"/>
        <v>141533573.83507705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141533573.83507705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589723.22431282105</v>
      </c>
      <c r="L1513" s="455">
        <f t="shared" ca="1" si="109"/>
        <v>142123297.05938986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142123297.05938986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592180.40441412444</v>
      </c>
      <c r="L1514" s="455">
        <f t="shared" ca="1" si="109"/>
        <v>142715477.46380398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142715477.46380398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594647.82276584988</v>
      </c>
      <c r="L1515" s="455">
        <f t="shared" ca="1" si="109"/>
        <v>143310125.28656983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143310125.28656983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597125.52202737425</v>
      </c>
      <c r="L1516" s="455">
        <f t="shared" ca="1" si="109"/>
        <v>143907250.80859721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143907250.80859721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599613.54503582173</v>
      </c>
      <c r="L1517" s="455">
        <f t="shared" ca="1" si="109"/>
        <v>144506864.35363302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144506864.35363302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602111.93480680417</v>
      </c>
      <c r="L1518" s="455">
        <f t="shared" ca="1" si="109"/>
        <v>145108976.28843981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145108976.28843981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604620.73453516583</v>
      </c>
      <c r="L1519" s="455">
        <f t="shared" ca="1" si="109"/>
        <v>145713597.02297497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145713597.02297497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607139.98759572906</v>
      </c>
      <c r="L1520" s="455">
        <f t="shared" ca="1" si="109"/>
        <v>146320737.0105707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146320737.0105707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609669.73754404462</v>
      </c>
      <c r="L1521" s="455">
        <f t="shared" ca="1" si="109"/>
        <v>146930406.74811473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146930406.74811473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612210.02811714471</v>
      </c>
      <c r="L1522" s="455">
        <f t="shared" ca="1" si="109"/>
        <v>147542616.77623188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147542616.77623188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614760.90323429951</v>
      </c>
      <c r="L1523" s="455">
        <f t="shared" ca="1" si="109"/>
        <v>148157377.67946619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148157377.67946619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617322.40699777578</v>
      </c>
      <c r="L1524" s="455">
        <f t="shared" ca="1" si="109"/>
        <v>148774700.08646396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148774700.08646396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619894.58369359979</v>
      </c>
      <c r="L1525" s="455">
        <f t="shared" ca="1" si="109"/>
        <v>149394594.67015755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149394594.67015755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622477.4777923231</v>
      </c>
      <c r="L1526" s="455">
        <f t="shared" ca="1" si="109"/>
        <v>150017072.14794987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150017072.14794987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625071.13394979108</v>
      </c>
      <c r="L1527" s="455">
        <f t="shared" ca="1" si="109"/>
        <v>150642143.28189966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150642143.28189966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627675.59700791526</v>
      </c>
      <c r="L1528" s="455">
        <f t="shared" ca="1" si="109"/>
        <v>151269818.87890756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151269818.87890756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630290.91199544817</v>
      </c>
      <c r="L1529" s="455">
        <f t="shared" ca="1" si="109"/>
        <v>151900109.790903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151900109.790903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632917.12412876252</v>
      </c>
      <c r="L1530" s="455">
        <f t="shared" ca="1" si="109"/>
        <v>152533026.91503176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152533026.91503176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635554.27881263231</v>
      </c>
      <c r="L1531" s="455">
        <f t="shared" ca="1" si="109"/>
        <v>153168581.19384441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153168581.19384441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638202.42164101836</v>
      </c>
      <c r="L1532" s="455">
        <f t="shared" ca="1" si="109"/>
        <v>153806783.61548543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153806783.61548543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640861.598397856</v>
      </c>
      <c r="L1533" s="455">
        <f t="shared" ca="1" si="109"/>
        <v>154447645.21388328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154447645.21388328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643531.85505784699</v>
      </c>
      <c r="L1534" s="455">
        <f t="shared" ca="1" si="109"/>
        <v>155091177.06894112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155091177.06894112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646213.23778725462</v>
      </c>
      <c r="L1535" s="455">
        <f t="shared" ca="1" si="109"/>
        <v>155737390.30672836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155737390.30672836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648905.7929447015</v>
      </c>
      <c r="L1536" s="455">
        <f t="shared" ca="1" si="109"/>
        <v>156386296.09967306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156386296.09967306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651609.56708197109</v>
      </c>
      <c r="L1537" s="455">
        <f t="shared" ca="1" si="109"/>
        <v>157037905.66675502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157037905.66675502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654324.60694481258</v>
      </c>
      <c r="L1538" s="455">
        <f t="shared" ref="L1538:L1792" ca="1" si="114">I1538-J1538+K1538</f>
        <v>157692230.27369982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157692230.27369982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657050.95947374927</v>
      </c>
      <c r="L1539" s="455">
        <f t="shared" ca="1" si="114"/>
        <v>158349281.23317358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158349281.23317358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659788.67180488992</v>
      </c>
      <c r="L1540" s="455">
        <f t="shared" ca="1" si="114"/>
        <v>159009069.90497845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159009069.90497845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662537.79127074359</v>
      </c>
      <c r="L1541" s="455">
        <f t="shared" ca="1" si="114"/>
        <v>159671607.69624919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159671607.69624919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665298.36540103832</v>
      </c>
      <c r="L1542" s="455">
        <f t="shared" ca="1" si="114"/>
        <v>160336906.06165022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160336906.06165022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668070.44192354253</v>
      </c>
      <c r="L1543" s="455">
        <f t="shared" ca="1" si="114"/>
        <v>161004976.50357375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161004976.50357375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670854.06876489054</v>
      </c>
      <c r="L1544" s="455">
        <f t="shared" ca="1" si="114"/>
        <v>161675830.57233864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161675830.57233864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673649.29405141098</v>
      </c>
      <c r="L1545" s="455">
        <f t="shared" ca="1" si="114"/>
        <v>162349479.86639005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162349479.86639005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676456.16610995855</v>
      </c>
      <c r="L1546" s="455">
        <f t="shared" ca="1" si="114"/>
        <v>163025936.0325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163025936.0325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679274.73346875003</v>
      </c>
      <c r="L1547" s="455">
        <f t="shared" ca="1" si="114"/>
        <v>163705210.76596874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163705210.76596874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682105.04485820304</v>
      </c>
      <c r="L1548" s="455">
        <f t="shared" ca="1" si="114"/>
        <v>164387315.81082696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164387315.81082696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684947.149211779</v>
      </c>
      <c r="L1549" s="455">
        <f t="shared" ca="1" si="114"/>
        <v>165072262.96003872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165072262.96003872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687801.09566682798</v>
      </c>
      <c r="L1550" s="455">
        <f t="shared" ca="1" si="114"/>
        <v>165760064.05570555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165760064.05570555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690666.93356543977</v>
      </c>
      <c r="L1551" s="455">
        <f t="shared" ca="1" si="114"/>
        <v>166450730.98927099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166450730.98927099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693544.71245529572</v>
      </c>
      <c r="L1552" s="455">
        <f t="shared" ca="1" si="114"/>
        <v>167144275.70172629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167144275.70172629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696434.48209052614</v>
      </c>
      <c r="L1553" s="455">
        <f t="shared" ca="1" si="114"/>
        <v>167840710.18381682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167840710.18381682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699336.29243257013</v>
      </c>
      <c r="L1554" s="455">
        <f t="shared" ca="1" si="114"/>
        <v>168540046.4762494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168540046.4762494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702250.19365103915</v>
      </c>
      <c r="L1555" s="455">
        <f t="shared" ca="1" si="114"/>
        <v>169242296.66990045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169242296.66990045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705176.23612458515</v>
      </c>
      <c r="L1556" s="455">
        <f t="shared" ca="1" si="114"/>
        <v>169947472.90602502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169947472.90602502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708114.47044177097</v>
      </c>
      <c r="L1557" s="455">
        <f t="shared" ca="1" si="114"/>
        <v>170655587.37646678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170655587.37646678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711064.9474019449</v>
      </c>
      <c r="L1558" s="455">
        <f t="shared" ca="1" si="114"/>
        <v>171366652.32386872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171366652.32386872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714027.71801611967</v>
      </c>
      <c r="L1559" s="455">
        <f t="shared" ca="1" si="114"/>
        <v>172080680.04188484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172080680.04188484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717002.83350785344</v>
      </c>
      <c r="L1560" s="455">
        <f t="shared" ca="1" si="114"/>
        <v>172797682.87539271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172797682.87539271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719990.34531413624</v>
      </c>
      <c r="L1561" s="455">
        <f t="shared" ca="1" si="114"/>
        <v>173517673.22070685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173517673.22070685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722990.30508627859</v>
      </c>
      <c r="L1562" s="455">
        <f t="shared" ca="1" si="114"/>
        <v>174240663.52579314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174240663.52579314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726002.76469080476</v>
      </c>
      <c r="L1563" s="455">
        <f t="shared" ca="1" si="114"/>
        <v>174966666.29048395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174966666.29048395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729027.77621034975</v>
      </c>
      <c r="L1564" s="455">
        <f t="shared" ca="1" si="114"/>
        <v>175695694.06669429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175695694.06669429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732065.39194455952</v>
      </c>
      <c r="L1565" s="455">
        <f t="shared" ca="1" si="114"/>
        <v>176427759.45863885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176427759.45863885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735115.6644109952</v>
      </c>
      <c r="L1566" s="455">
        <f t="shared" ca="1" si="114"/>
        <v>177162875.12304986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177162875.12304986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738178.646346041</v>
      </c>
      <c r="L1567" s="455">
        <f t="shared" ca="1" si="114"/>
        <v>177901053.76939589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177901053.76939589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741254.39070581621</v>
      </c>
      <c r="L1568" s="455">
        <f t="shared" ca="1" si="114"/>
        <v>178642308.16010171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178642308.16010171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744342.95066709048</v>
      </c>
      <c r="L1569" s="455">
        <f t="shared" ca="1" si="114"/>
        <v>179386651.1107688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179386651.1107688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747444.37962820334</v>
      </c>
      <c r="L1570" s="455">
        <f t="shared" ca="1" si="114"/>
        <v>180134095.49039701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180134095.49039701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750558.73120998754</v>
      </c>
      <c r="L1571" s="455">
        <f t="shared" ca="1" si="114"/>
        <v>180884654.221607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180884654.221607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753686.05925669579</v>
      </c>
      <c r="L1572" s="455">
        <f t="shared" ca="1" si="114"/>
        <v>181638340.2808637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181638340.2808637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756826.41783693212</v>
      </c>
      <c r="L1573" s="455">
        <f t="shared" ca="1" si="114"/>
        <v>182395166.69870064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182395166.69870064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759979.86124458595</v>
      </c>
      <c r="L1574" s="455">
        <f t="shared" ca="1" si="114"/>
        <v>183155146.55994523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183155146.55994523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763146.44399977173</v>
      </c>
      <c r="L1575" s="455">
        <f t="shared" ca="1" si="114"/>
        <v>183918293.00394499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183918293.00394499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766326.22084977082</v>
      </c>
      <c r="L1576" s="455">
        <f t="shared" ca="1" si="114"/>
        <v>184684619.22479478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184684619.22479478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769519.2467699782</v>
      </c>
      <c r="L1577" s="455">
        <f t="shared" ca="1" si="114"/>
        <v>185454138.47156474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185454138.47156474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772725.5769648531</v>
      </c>
      <c r="L1578" s="455">
        <f t="shared" ca="1" si="114"/>
        <v>186226864.0485296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186226864.0485296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775945.26686887327</v>
      </c>
      <c r="L1579" s="455">
        <f t="shared" ca="1" si="114"/>
        <v>187002809.31539845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187002809.31539845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779178.37214749353</v>
      </c>
      <c r="L1580" s="455">
        <f t="shared" ca="1" si="114"/>
        <v>187781987.68754596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187781987.68754596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782424.94869810808</v>
      </c>
      <c r="L1581" s="455">
        <f t="shared" ca="1" si="114"/>
        <v>188564412.63624406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188564412.63624406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785685.05265101686</v>
      </c>
      <c r="L1582" s="455">
        <f t="shared" ca="1" si="114"/>
        <v>189350097.68889508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189350097.68889508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788958.74037039618</v>
      </c>
      <c r="L1583" s="455">
        <f t="shared" ca="1" si="114"/>
        <v>190139056.42926547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190139056.42926547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792246.06845527282</v>
      </c>
      <c r="L1584" s="455">
        <f t="shared" ca="1" si="114"/>
        <v>190931302.49772075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190931302.49772075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795547.09374050307</v>
      </c>
      <c r="L1585" s="455">
        <f t="shared" ca="1" si="114"/>
        <v>191726849.59146124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191726849.59146124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798861.87329775514</v>
      </c>
      <c r="L1586" s="455">
        <f t="shared" ca="1" si="114"/>
        <v>192525711.46475899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192525711.46475899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802190.46443649579</v>
      </c>
      <c r="L1587" s="455">
        <f t="shared" ca="1" si="114"/>
        <v>193327901.92919549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193327901.92919549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805532.92470498127</v>
      </c>
      <c r="L1588" s="455">
        <f t="shared" ca="1" si="114"/>
        <v>194133434.85390046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194133434.85390046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808889.31189125194</v>
      </c>
      <c r="L1589" s="455">
        <f t="shared" ca="1" si="114"/>
        <v>194942324.16579172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194942324.16579172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812259.68402413221</v>
      </c>
      <c r="L1590" s="455">
        <f t="shared" ca="1" si="114"/>
        <v>195754583.84981585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195754583.84981585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815644.0993742327</v>
      </c>
      <c r="L1591" s="455">
        <f t="shared" ca="1" si="114"/>
        <v>196570227.94919008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196570227.94919008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819042.61645495868</v>
      </c>
      <c r="L1592" s="455">
        <f t="shared" ca="1" si="114"/>
        <v>197389270.56564504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197389270.56564504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822455.29402352101</v>
      </c>
      <c r="L1593" s="455">
        <f t="shared" ca="1" si="114"/>
        <v>198211725.85966855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198211725.85966855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825882.1910819523</v>
      </c>
      <c r="L1594" s="455">
        <f t="shared" ca="1" si="114"/>
        <v>199037608.05075049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199037608.05075049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829323.3668781271</v>
      </c>
      <c r="L1595" s="455">
        <f t="shared" ca="1" si="114"/>
        <v>199866931.41762862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199866931.41762862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832778.88090678584</v>
      </c>
      <c r="L1596" s="455">
        <f t="shared" ca="1" si="114"/>
        <v>200699710.29853541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200699710.29853541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836248.79291056423</v>
      </c>
      <c r="L1597" s="455">
        <f t="shared" ca="1" si="114"/>
        <v>201535959.09144598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201535959.09144598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839733.16288102488</v>
      </c>
      <c r="L1598" s="455">
        <f t="shared" ca="1" si="114"/>
        <v>202375692.254327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202375692.254327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843232.05105969578</v>
      </c>
      <c r="L1599" s="455">
        <f t="shared" ca="1" si="114"/>
        <v>203218924.30538669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203218924.30538669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846745.51793911122</v>
      </c>
      <c r="L1600" s="455">
        <f t="shared" ca="1" si="114"/>
        <v>204065669.82332581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204065669.82332581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850273.62426385749</v>
      </c>
      <c r="L1601" s="455">
        <f t="shared" ca="1" si="114"/>
        <v>204915943.44758967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204915943.44758967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853816.43103162362</v>
      </c>
      <c r="L1602" s="455">
        <f t="shared" ca="1" si="114"/>
        <v>205769759.87862128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205769759.87862128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857373.99949425529</v>
      </c>
      <c r="L1603" s="455">
        <f t="shared" ca="1" si="114"/>
        <v>206627133.87811553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206627133.87811553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860946.39115881466</v>
      </c>
      <c r="L1604" s="455">
        <f t="shared" ca="1" si="114"/>
        <v>207488080.26927435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207488080.26927435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864533.66778864316</v>
      </c>
      <c r="L1605" s="455">
        <f t="shared" ca="1" si="114"/>
        <v>208352613.93706301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208352613.93706301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868135.89140442922</v>
      </c>
      <c r="L1606" s="455">
        <f t="shared" ca="1" si="114"/>
        <v>209220749.82846743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209220749.82846743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871753.12428528094</v>
      </c>
      <c r="L1607" s="455">
        <f t="shared" ca="1" si="114"/>
        <v>210092502.95275271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210092502.95275271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875385.42896980292</v>
      </c>
      <c r="L1608" s="455">
        <f t="shared" ca="1" si="114"/>
        <v>210967888.38172251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210967888.38172251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879032.86825717718</v>
      </c>
      <c r="L1609" s="455">
        <f t="shared" ca="1" si="114"/>
        <v>211846921.24997967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211846921.24997967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882695.50520824862</v>
      </c>
      <c r="L1610" s="455">
        <f t="shared" ca="1" si="114"/>
        <v>212729616.75518793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212729616.75518793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886373.4031466163</v>
      </c>
      <c r="L1611" s="455">
        <f t="shared" ca="1" si="114"/>
        <v>213615990.15833455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213615990.15833455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890066.62565972738</v>
      </c>
      <c r="L1612" s="455">
        <f t="shared" ca="1" si="114"/>
        <v>214506056.78399429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214506056.78399429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893775.2365999762</v>
      </c>
      <c r="L1613" s="455">
        <f t="shared" ca="1" si="114"/>
        <v>215399832.02059427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215399832.02059427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897499.30008580955</v>
      </c>
      <c r="L1614" s="455">
        <f t="shared" ca="1" si="114"/>
        <v>216297331.32068008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216297331.32068008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901238.88050283364</v>
      </c>
      <c r="L1615" s="455">
        <f t="shared" ca="1" si="114"/>
        <v>217198570.2011829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217198570.2011829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904994.04250492866</v>
      </c>
      <c r="L1616" s="455">
        <f t="shared" ca="1" si="114"/>
        <v>218103564.24368784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218103564.24368784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908764.85101536603</v>
      </c>
      <c r="L1617" s="455">
        <f t="shared" ca="1" si="114"/>
        <v>219012329.0947032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219012329.0947032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912551.37122792995</v>
      </c>
      <c r="L1618" s="455">
        <f t="shared" ca="1" si="114"/>
        <v>219924880.46593112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219924880.46593112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916353.66860804625</v>
      </c>
      <c r="L1619" s="455">
        <f t="shared" ca="1" si="114"/>
        <v>220841234.13453916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220841234.13453916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920171.80889391317</v>
      </c>
      <c r="L1620" s="455">
        <f t="shared" ca="1" si="114"/>
        <v>221761405.94343308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221761405.94343308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924005.85809763777</v>
      </c>
      <c r="L1621" s="455">
        <f t="shared" ca="1" si="114"/>
        <v>222685411.80153072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222685411.80153072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927855.882506378</v>
      </c>
      <c r="L1622" s="455">
        <f t="shared" ca="1" si="114"/>
        <v>223613267.68403709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223613267.68403709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931721.94868348783</v>
      </c>
      <c r="L1623" s="455">
        <f t="shared" ca="1" si="114"/>
        <v>224544989.63272059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224544989.63272059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935604.12346966914</v>
      </c>
      <c r="L1624" s="455">
        <f t="shared" ca="1" si="114"/>
        <v>225480593.75619027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225480593.75619027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939502.47398412612</v>
      </c>
      <c r="L1625" s="455">
        <f t="shared" ca="1" si="114"/>
        <v>226420096.23017439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226420096.23017439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943417.06762572657</v>
      </c>
      <c r="L1626" s="455">
        <f t="shared" ca="1" si="114"/>
        <v>227363513.29780012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227363513.29780012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947347.97207416722</v>
      </c>
      <c r="L1627" s="455">
        <f t="shared" ca="1" si="114"/>
        <v>228310861.2698743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228310861.2698743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951295.25529114297</v>
      </c>
      <c r="L1628" s="455">
        <f t="shared" ca="1" si="114"/>
        <v>229262156.52516544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229262156.52516544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955258.9855215227</v>
      </c>
      <c r="L1629" s="455">
        <f t="shared" ca="1" si="114"/>
        <v>230217415.51068696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230217415.51068696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959239.23129452905</v>
      </c>
      <c r="L1630" s="455">
        <f t="shared" ca="1" si="114"/>
        <v>231176654.74198151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231176654.74198151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963236.0614249229</v>
      </c>
      <c r="L1631" s="455">
        <f t="shared" ca="1" si="114"/>
        <v>232139890.80340642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232139890.80340642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967249.54501419351</v>
      </c>
      <c r="L1632" s="455">
        <f t="shared" ca="1" si="114"/>
        <v>233107140.34842062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233107140.34842062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971279.75145175261</v>
      </c>
      <c r="L1633" s="455">
        <f t="shared" ca="1" si="114"/>
        <v>234078420.09987238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234078420.09987238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975326.75041613495</v>
      </c>
      <c r="L1634" s="455">
        <f t="shared" ca="1" si="114"/>
        <v>235053746.85028851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235053746.85028851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979390.61187620217</v>
      </c>
      <c r="L1635" s="455">
        <f t="shared" ca="1" si="114"/>
        <v>236033137.4621647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236033137.4621647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983471.40609235305</v>
      </c>
      <c r="L1636" s="455">
        <f t="shared" ca="1" si="114"/>
        <v>237016608.86825705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237016608.86825705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987569.20361773763</v>
      </c>
      <c r="L1637" s="455">
        <f t="shared" ca="1" si="114"/>
        <v>238004178.0718748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238004178.0718748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991684.07529947849</v>
      </c>
      <c r="L1638" s="455">
        <f t="shared" ca="1" si="114"/>
        <v>238995862.14717427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238995862.14717427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995816.09227989276</v>
      </c>
      <c r="L1639" s="455">
        <f t="shared" ca="1" si="114"/>
        <v>239991678.23945415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239991678.23945415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999965.32599772559</v>
      </c>
      <c r="L1640" s="455">
        <f t="shared" ca="1" si="114"/>
        <v>240991643.56545189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240991643.56545189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1004131.8481893827</v>
      </c>
      <c r="L1641" s="455">
        <f t="shared" ca="1" si="114"/>
        <v>241995775.41364127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241995775.41364127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1008315.730890172</v>
      </c>
      <c r="L1642" s="455">
        <f t="shared" ca="1" si="114"/>
        <v>243004091.14453146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243004091.14453146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1012517.0464355476</v>
      </c>
      <c r="L1643" s="455">
        <f t="shared" ca="1" si="114"/>
        <v>244016608.19096699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244016608.19096699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1016735.8674623625</v>
      </c>
      <c r="L1644" s="455">
        <f t="shared" ca="1" si="114"/>
        <v>245033344.05842936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245033344.05842936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1020972.2669101224</v>
      </c>
      <c r="L1645" s="455">
        <f t="shared" ca="1" si="114"/>
        <v>246054316.3253395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246054316.3253395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1025226.3180222479</v>
      </c>
      <c r="L1646" s="455">
        <f t="shared" ca="1" si="114"/>
        <v>247079542.64336175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247079542.64336175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1029498.0943473406</v>
      </c>
      <c r="L1647" s="455">
        <f t="shared" ca="1" si="114"/>
        <v>248109040.73770908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248109040.73770908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1033787.6697404544</v>
      </c>
      <c r="L1648" s="455">
        <f t="shared" ca="1" si="114"/>
        <v>249142828.40744954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249142828.40744954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1038095.118364373</v>
      </c>
      <c r="L1649" s="455">
        <f t="shared" ca="1" si="114"/>
        <v>250180923.52581391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250180923.52581391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1042420.5146908913</v>
      </c>
      <c r="L1650" s="455">
        <f t="shared" ca="1" si="114"/>
        <v>251223344.04050481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251223344.04050481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1046763.9335021033</v>
      </c>
      <c r="L1651" s="455">
        <f t="shared" ca="1" si="114"/>
        <v>252270107.97400692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252270107.97400692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1051125.4498916955</v>
      </c>
      <c r="L1652" s="455">
        <f t="shared" ca="1" si="114"/>
        <v>253321233.42389861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253321233.42389861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1055505.1392662441</v>
      </c>
      <c r="L1653" s="455">
        <f t="shared" ca="1" si="114"/>
        <v>254376738.56316486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254376738.56316486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1059903.0773465203</v>
      </c>
      <c r="L1654" s="455">
        <f t="shared" ca="1" si="114"/>
        <v>255436641.64051139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255436641.64051139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1064319.3401687974</v>
      </c>
      <c r="L1655" s="455">
        <f t="shared" ca="1" si="114"/>
        <v>256500960.9806802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256500960.9806802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1068754.0040861676</v>
      </c>
      <c r="L1656" s="455">
        <f t="shared" ca="1" si="114"/>
        <v>257569714.98476636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257569714.98476636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1073207.1457698599</v>
      </c>
      <c r="L1657" s="455">
        <f t="shared" ca="1" si="114"/>
        <v>258642922.13053623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258642922.13053623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1077678.8422105676</v>
      </c>
      <c r="L1658" s="455">
        <f t="shared" ca="1" si="114"/>
        <v>259720600.97274679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259720600.97274679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1082169.1707197782</v>
      </c>
      <c r="L1659" s="455">
        <f t="shared" ca="1" si="114"/>
        <v>260802770.14346656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260802770.14346656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1086678.2089311106</v>
      </c>
      <c r="L1660" s="455">
        <f t="shared" ca="1" si="114"/>
        <v>261889448.35239768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261889448.35239768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1091206.0348016571</v>
      </c>
      <c r="L1661" s="455">
        <f t="shared" ca="1" si="114"/>
        <v>262980654.38719934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262980654.38719934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1095752.7266133307</v>
      </c>
      <c r="L1662" s="455">
        <f t="shared" ca="1" si="114"/>
        <v>264076407.11381269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264076407.11381269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1100318.3629742195</v>
      </c>
      <c r="L1663" s="455">
        <f t="shared" ca="1" si="114"/>
        <v>265176725.47678691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265176725.47678691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1104903.0228199454</v>
      </c>
      <c r="L1664" s="455">
        <f t="shared" ca="1" si="114"/>
        <v>266281628.49960685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266281628.49960685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1109506.7854150285</v>
      </c>
      <c r="L1665" s="455">
        <f t="shared" ca="1" si="114"/>
        <v>267391135.28502187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267391135.28502187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1114129.7303542579</v>
      </c>
      <c r="L1666" s="455">
        <f t="shared" ca="1" si="114"/>
        <v>268505265.01537615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268505265.01537615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1118771.9375640673</v>
      </c>
      <c r="L1667" s="455">
        <f t="shared" ca="1" si="114"/>
        <v>269624036.95294023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269624036.95294023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1123433.4873039175</v>
      </c>
      <c r="L1668" s="455">
        <f t="shared" ca="1" si="114"/>
        <v>270747470.44024414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270747470.44024414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1128114.4601676839</v>
      </c>
      <c r="L1669" s="455">
        <f t="shared" ca="1" si="114"/>
        <v>271875584.90041184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271875584.90041184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1132814.9370850492</v>
      </c>
      <c r="L1670" s="455">
        <f t="shared" ca="1" si="114"/>
        <v>273008399.83749688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273008399.83749688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1137534.9993229036</v>
      </c>
      <c r="L1671" s="455">
        <f t="shared" ca="1" si="114"/>
        <v>274145934.83681977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274145934.83681977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1142274.7284867491</v>
      </c>
      <c r="L1672" s="455">
        <f t="shared" ca="1" si="114"/>
        <v>275288209.56530654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275288209.56530654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1147034.2065221106</v>
      </c>
      <c r="L1673" s="455">
        <f t="shared" ca="1" si="114"/>
        <v>276435243.77182865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276435243.77182865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1151813.5157159527</v>
      </c>
      <c r="L1674" s="455">
        <f t="shared" ca="1" si="114"/>
        <v>277587057.28754461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277587057.28754461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1156612.7386981025</v>
      </c>
      <c r="L1675" s="455">
        <f t="shared" ca="1" si="114"/>
        <v>278743670.02624273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278743670.02624273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1161431.958442678</v>
      </c>
      <c r="L1676" s="455">
        <f t="shared" ca="1" si="114"/>
        <v>279905101.98468542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279905101.98468542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1166271.2582695226</v>
      </c>
      <c r="L1677" s="455">
        <f t="shared" ca="1" si="114"/>
        <v>281071373.24295497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281071373.24295497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1171130.7218456457</v>
      </c>
      <c r="L1678" s="455">
        <f t="shared" ca="1" si="114"/>
        <v>282242503.9648006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282242503.9648006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1176010.4331866691</v>
      </c>
      <c r="L1679" s="455">
        <f t="shared" ca="1" si="114"/>
        <v>283418514.39798725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283418514.39798725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1180910.4766582802</v>
      </c>
      <c r="L1680" s="455">
        <f t="shared" ca="1" si="114"/>
        <v>284599424.87464553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284599424.87464553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1185830.9369776896</v>
      </c>
      <c r="L1681" s="455">
        <f t="shared" ca="1" si="114"/>
        <v>285785255.81162322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285785255.81162322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1190771.8992150966</v>
      </c>
      <c r="L1682" s="455">
        <f t="shared" ca="1" si="114"/>
        <v>286976027.71083832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286976027.71083832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1195733.4487951596</v>
      </c>
      <c r="L1683" s="455">
        <f t="shared" ca="1" si="114"/>
        <v>288171761.15963346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288171761.15963346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1200715.6714984728</v>
      </c>
      <c r="L1684" s="455">
        <f t="shared" ca="1" si="114"/>
        <v>289372476.83113194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289372476.83113194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1205718.6534630498</v>
      </c>
      <c r="L1685" s="455">
        <f t="shared" ca="1" si="114"/>
        <v>290578195.484595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290578195.484595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1210742.4811858125</v>
      </c>
      <c r="L1686" s="455">
        <f t="shared" ca="1" si="114"/>
        <v>291788937.96578079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291788937.96578079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1215787.2415240866</v>
      </c>
      <c r="L1687" s="455">
        <f t="shared" ca="1" si="114"/>
        <v>293004725.20730489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293004725.20730489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1220853.0216971037</v>
      </c>
      <c r="L1688" s="455">
        <f t="shared" ca="1" si="114"/>
        <v>294225578.229002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294225578.229002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1225939.9092875083</v>
      </c>
      <c r="L1689" s="455">
        <f t="shared" ca="1" si="114"/>
        <v>295451518.13828951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295451518.13828951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1231047.9922428729</v>
      </c>
      <c r="L1690" s="455">
        <f t="shared" ca="1" si="114"/>
        <v>296682566.13053238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296682566.13053238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1236177.3588772183</v>
      </c>
      <c r="L1691" s="455">
        <f t="shared" ca="1" si="114"/>
        <v>297918743.48940963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297918743.48940963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1241328.0978725401</v>
      </c>
      <c r="L1692" s="455">
        <f t="shared" ca="1" si="114"/>
        <v>299160071.58728218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299160071.58728218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1246500.2982803425</v>
      </c>
      <c r="L1693" s="455">
        <f t="shared" ca="1" si="114"/>
        <v>300406571.88556254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300406571.88556254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1251694.0495231773</v>
      </c>
      <c r="L1694" s="455">
        <f t="shared" ca="1" si="114"/>
        <v>301658265.93508571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301658265.93508571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1256909.4413961906</v>
      </c>
      <c r="L1695" s="455">
        <f t="shared" ca="1" si="114"/>
        <v>302915175.37648189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302915175.37648189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1262146.5640686746</v>
      </c>
      <c r="L1696" s="455">
        <f t="shared" ca="1" si="114"/>
        <v>304177321.94055057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304177321.94055057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1267405.5080856273</v>
      </c>
      <c r="L1697" s="455">
        <f t="shared" ca="1" si="114"/>
        <v>305444727.44863617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305444727.44863617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1272686.3643693174</v>
      </c>
      <c r="L1698" s="455">
        <f t="shared" ca="1" si="114"/>
        <v>306717413.81300551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306717413.81300551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1277989.2242208563</v>
      </c>
      <c r="L1699" s="455">
        <f t="shared" ca="1" si="114"/>
        <v>307995403.03722638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307995403.03722638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1283314.1793217766</v>
      </c>
      <c r="L1700" s="455">
        <f t="shared" ca="1" si="114"/>
        <v>309278717.21654814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309278717.21654814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1288661.3217356172</v>
      </c>
      <c r="L1701" s="455">
        <f t="shared" ca="1" si="114"/>
        <v>310567378.53828377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310567378.53828377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1294030.7439095157</v>
      </c>
      <c r="L1702" s="455">
        <f t="shared" ca="1" si="114"/>
        <v>311861409.2821933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311861409.2821933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1299422.5386758053</v>
      </c>
      <c r="L1703" s="455">
        <f t="shared" ca="1" si="114"/>
        <v>313160831.82086909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313160831.82086909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1304836.7992536211</v>
      </c>
      <c r="L1704" s="455">
        <f t="shared" ca="1" si="114"/>
        <v>314465668.62012273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314465668.62012273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1310273.6192505113</v>
      </c>
      <c r="L1705" s="455">
        <f t="shared" ca="1" si="114"/>
        <v>315775942.23937327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315775942.23937327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1315733.0926640553</v>
      </c>
      <c r="L1706" s="455">
        <f t="shared" ca="1" si="114"/>
        <v>317091675.33203733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317091675.33203733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1321215.3138834888</v>
      </c>
      <c r="L1707" s="455">
        <f t="shared" ca="1" si="114"/>
        <v>318412890.64592081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318412890.64592081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1326720.3776913367</v>
      </c>
      <c r="L1708" s="455">
        <f t="shared" ca="1" si="114"/>
        <v>319739611.02361214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319739611.02361214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1332248.3792650506</v>
      </c>
      <c r="L1709" s="455">
        <f t="shared" ca="1" si="114"/>
        <v>321071859.40287721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321071859.40287721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1337799.414178655</v>
      </c>
      <c r="L1710" s="455">
        <f t="shared" ca="1" si="114"/>
        <v>322409658.81705588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322409658.81705588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1343373.5784043996</v>
      </c>
      <c r="L1711" s="455">
        <f t="shared" ca="1" si="114"/>
        <v>323753032.39546031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323753032.39546031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1348970.9683144179</v>
      </c>
      <c r="L1712" s="455">
        <f t="shared" ca="1" si="114"/>
        <v>325102003.36377472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325102003.36377472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1354591.6806823947</v>
      </c>
      <c r="L1713" s="455">
        <f t="shared" ca="1" si="114"/>
        <v>326456595.04445714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326456595.04445714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1360235.812685238</v>
      </c>
      <c r="L1714" s="455">
        <f t="shared" ca="1" si="114"/>
        <v>327816830.85714239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327816830.85714239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1365903.46190476</v>
      </c>
      <c r="L1715" s="455">
        <f t="shared" ca="1" si="114"/>
        <v>329182734.31904715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329182734.31904715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1371594.7263293632</v>
      </c>
      <c r="L1716" s="455">
        <f t="shared" ca="1" si="114"/>
        <v>330554329.04537654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330554329.04537654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1377309.7043557356</v>
      </c>
      <c r="L1717" s="455">
        <f t="shared" ca="1" si="114"/>
        <v>331931638.74973226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331931638.74973226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1383048.494790551</v>
      </c>
      <c r="L1718" s="455">
        <f t="shared" ca="1" si="114"/>
        <v>333314687.24452281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333314687.24452281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1388811.1968521783</v>
      </c>
      <c r="L1719" s="455">
        <f t="shared" ca="1" si="114"/>
        <v>334703498.44137502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334703498.44137502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1394597.9101723959</v>
      </c>
      <c r="L1720" s="455">
        <f t="shared" ca="1" si="114"/>
        <v>336098096.35154742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336098096.35154742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1400408.7347981143</v>
      </c>
      <c r="L1721" s="455">
        <f t="shared" ca="1" si="114"/>
        <v>337498505.08634555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337498505.08634555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1406243.7711931064</v>
      </c>
      <c r="L1722" s="455">
        <f t="shared" ca="1" si="114"/>
        <v>338904748.85753864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338904748.85753864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1412103.1202397444</v>
      </c>
      <c r="L1723" s="455">
        <f t="shared" ca="1" si="114"/>
        <v>340316851.97777838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340316851.97777838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1417986.8832407433</v>
      </c>
      <c r="L1724" s="455">
        <f t="shared" ca="1" si="114"/>
        <v>341734838.86101913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341734838.86101913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1423895.161920913</v>
      </c>
      <c r="L1725" s="455">
        <f t="shared" ca="1" si="114"/>
        <v>343158734.02294004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343158734.02294004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1429828.0584289168</v>
      </c>
      <c r="L1726" s="455">
        <f t="shared" ca="1" si="114"/>
        <v>344588562.08136898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344588562.08136898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1435785.6753390373</v>
      </c>
      <c r="L1727" s="455">
        <f t="shared" ca="1" si="114"/>
        <v>346024347.75670803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346024347.75670803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1441768.11565295</v>
      </c>
      <c r="L1728" s="455">
        <f t="shared" ca="1" si="114"/>
        <v>347466115.872361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347466115.872361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1447775.4828015042</v>
      </c>
      <c r="L1729" s="455">
        <f t="shared" ca="1" si="114"/>
        <v>348913891.3551625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348913891.3551625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1453807.8806465105</v>
      </c>
      <c r="L1730" s="455">
        <f t="shared" ca="1" si="114"/>
        <v>350367699.23580903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350367699.23580903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1459865.4134825375</v>
      </c>
      <c r="L1731" s="455">
        <f t="shared" ca="1" si="114"/>
        <v>351827564.64929157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351827564.64929157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1465948.1860387148</v>
      </c>
      <c r="L1732" s="455">
        <f t="shared" ca="1" si="114"/>
        <v>353293512.83533031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353293512.83533031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1472056.303480543</v>
      </c>
      <c r="L1733" s="455">
        <f t="shared" ca="1" si="114"/>
        <v>354765569.13881087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354765569.13881087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1478189.8714117119</v>
      </c>
      <c r="L1734" s="455">
        <f t="shared" ca="1" si="114"/>
        <v>356243759.01022261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356243759.01022261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1484348.9958759276</v>
      </c>
      <c r="L1735" s="455">
        <f t="shared" ca="1" si="114"/>
        <v>357728108.00609857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357728108.00609857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1490533.7833587441</v>
      </c>
      <c r="L1736" s="455">
        <f t="shared" ca="1" si="114"/>
        <v>359218641.78945732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359218641.78945732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1496744.3407894054</v>
      </c>
      <c r="L1737" s="455">
        <f t="shared" ca="1" si="114"/>
        <v>360715386.1302467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360715386.1302467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1502980.7755426946</v>
      </c>
      <c r="L1738" s="455">
        <f t="shared" ca="1" si="114"/>
        <v>362218366.90578938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362218366.90578938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1509243.195440789</v>
      </c>
      <c r="L1739" s="455">
        <f t="shared" ca="1" si="114"/>
        <v>363727610.10123014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363727610.10123014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1515531.7087551255</v>
      </c>
      <c r="L1740" s="455">
        <f t="shared" ca="1" si="114"/>
        <v>365243141.80998528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365243141.80998528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1521846.424208272</v>
      </c>
      <c r="L1741" s="455">
        <f t="shared" ca="1" si="114"/>
        <v>366764988.23419356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366764988.23419356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1528187.4509758065</v>
      </c>
      <c r="L1742" s="455">
        <f t="shared" ca="1" si="114"/>
        <v>368293175.6851694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368293175.6851694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1534554.8986882058</v>
      </c>
      <c r="L1743" s="455">
        <f t="shared" ca="1" si="114"/>
        <v>369827730.5838576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369827730.5838576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1540948.8774327401</v>
      </c>
      <c r="L1744" s="455">
        <f t="shared" ca="1" si="114"/>
        <v>371368679.46129036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371368679.46129036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1547369.4977553764</v>
      </c>
      <c r="L1745" s="455">
        <f t="shared" ca="1" si="114"/>
        <v>372916048.95904571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372916048.95904571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1553816.8706626904</v>
      </c>
      <c r="L1746" s="455">
        <f t="shared" ca="1" si="114"/>
        <v>374469865.8297084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374469865.8297084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1560291.107623785</v>
      </c>
      <c r="L1747" s="455">
        <f t="shared" ca="1" si="114"/>
        <v>376030156.93733215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376030156.93733215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1566792.3205722172</v>
      </c>
      <c r="L1748" s="455">
        <f t="shared" ca="1" si="114"/>
        <v>377596949.25790435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377596949.25790435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1573320.6219079348</v>
      </c>
      <c r="L1749" s="455">
        <f t="shared" ca="1" si="114"/>
        <v>379170269.8798123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379170269.8798123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1579876.1244992178</v>
      </c>
      <c r="L1750" s="455">
        <f t="shared" ca="1" si="114"/>
        <v>380750146.0043115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380750146.0043115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1586458.9416846312</v>
      </c>
      <c r="L1751" s="455">
        <f t="shared" ca="1" si="114"/>
        <v>382336604.94599611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382336604.94599611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1593069.1872749839</v>
      </c>
      <c r="L1752" s="455">
        <f t="shared" ca="1" si="114"/>
        <v>383929674.1332711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383929674.1332711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1599706.9755552963</v>
      </c>
      <c r="L1753" s="455">
        <f t="shared" ca="1" si="114"/>
        <v>385529381.1088264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385529381.1088264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1606372.4212867767</v>
      </c>
      <c r="L1754" s="455">
        <f t="shared" ca="1" si="114"/>
        <v>387135753.53011316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387135753.53011316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1613065.6397088049</v>
      </c>
      <c r="L1755" s="455">
        <f t="shared" ca="1" si="114"/>
        <v>388748819.16982198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388748819.16982198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1619786.746540925</v>
      </c>
      <c r="L1756" s="455">
        <f t="shared" ca="1" si="114"/>
        <v>390368605.91636288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390368605.91636288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1626535.8579848453</v>
      </c>
      <c r="L1757" s="455">
        <f t="shared" ca="1" si="114"/>
        <v>391995141.77434772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391995141.77434772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1633313.0907264489</v>
      </c>
      <c r="L1758" s="455">
        <f t="shared" ca="1" si="114"/>
        <v>393628454.86507416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393628454.86507416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1640118.561937809</v>
      </c>
      <c r="L1759" s="455">
        <f t="shared" ca="1" si="114"/>
        <v>395268573.42701197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395268573.42701197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1646952.3892792165</v>
      </c>
      <c r="L1760" s="455">
        <f t="shared" ca="1" si="114"/>
        <v>396915525.81629121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396915525.81629121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1653814.6909012133</v>
      </c>
      <c r="L1761" s="455">
        <f t="shared" ca="1" si="114"/>
        <v>398569340.50719243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398569340.50719243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1660705.585446635</v>
      </c>
      <c r="L1762" s="455">
        <f t="shared" ca="1" si="114"/>
        <v>400230046.09263909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400230046.09263909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1667625.1920526628</v>
      </c>
      <c r="L1763" s="455">
        <f t="shared" ca="1" si="114"/>
        <v>401897671.28469175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401897671.28469175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1674573.6303528822</v>
      </c>
      <c r="L1764" s="455">
        <f t="shared" ca="1" si="114"/>
        <v>403572244.91504461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403572244.91504461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1681551.0204793524</v>
      </c>
      <c r="L1765" s="455">
        <f t="shared" ca="1" si="114"/>
        <v>405253795.93552399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405253795.93552399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1688557.4830646832</v>
      </c>
      <c r="L1766" s="455">
        <f t="shared" ca="1" si="114"/>
        <v>406942353.4185887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406942353.4185887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1695593.1392441196</v>
      </c>
      <c r="L1767" s="455">
        <f t="shared" ca="1" si="114"/>
        <v>408637946.55783284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408637946.55783284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1702658.1106576368</v>
      </c>
      <c r="L1768" s="455">
        <f t="shared" ca="1" si="114"/>
        <v>410340604.66849047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410340604.66849047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1709752.5194520436</v>
      </c>
      <c r="L1769" s="455">
        <f t="shared" ca="1" si="114"/>
        <v>412050357.1879425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412050357.1879425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1716876.4882830938</v>
      </c>
      <c r="L1770" s="455">
        <f t="shared" ca="1" si="114"/>
        <v>413767233.6762256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413767233.6762256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1724030.1403176067</v>
      </c>
      <c r="L1771" s="455">
        <f t="shared" ca="1" si="114"/>
        <v>415491263.81654322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415491263.81654322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1731213.5992355968</v>
      </c>
      <c r="L1772" s="455">
        <f t="shared" ca="1" si="114"/>
        <v>417222477.41577882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417222477.41577882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1738426.9892324116</v>
      </c>
      <c r="L1773" s="455">
        <f t="shared" ca="1" si="114"/>
        <v>418960904.40501124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418960904.40501124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1745670.4350208798</v>
      </c>
      <c r="L1774" s="455">
        <f t="shared" ca="1" si="114"/>
        <v>420706574.8400321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420706574.8400321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1752944.0618334673</v>
      </c>
      <c r="L1775" s="455">
        <f t="shared" ca="1" si="114"/>
        <v>422459518.90186554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422459518.90186554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1760247.9954244397</v>
      </c>
      <c r="L1776" s="455">
        <f t="shared" ca="1" si="114"/>
        <v>424219766.89728999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424219766.89728999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1767582.3620720415</v>
      </c>
      <c r="L1777" s="455">
        <f t="shared" ca="1" si="114"/>
        <v>425987349.25936204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425987349.25936204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1774947.2885806751</v>
      </c>
      <c r="L1778" s="455">
        <f t="shared" ca="1" si="114"/>
        <v>427762296.5479427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427762296.5479427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1782342.9022830946</v>
      </c>
      <c r="L1779" s="455">
        <f t="shared" ca="1" si="114"/>
        <v>429544639.45022577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429544639.45022577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1789769.3310426073</v>
      </c>
      <c r="L1780" s="455">
        <f t="shared" ca="1" si="114"/>
        <v>431334408.78126836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431334408.78126836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1797226.7032552848</v>
      </c>
      <c r="L1781" s="455">
        <f t="shared" ca="1" si="114"/>
        <v>433131635.48452365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433131635.48452365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1804715.1478521817</v>
      </c>
      <c r="L1782" s="455">
        <f t="shared" ca="1" si="114"/>
        <v>434936350.63237584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434936350.63237584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1812234.7943015657</v>
      </c>
      <c r="L1783" s="455">
        <f t="shared" ca="1" si="114"/>
        <v>436748585.42667741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436748585.42667741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1819785.7726111559</v>
      </c>
      <c r="L1784" s="455">
        <f t="shared" ca="1" si="114"/>
        <v>438568371.19928855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438568371.19928855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1827368.213330369</v>
      </c>
      <c r="L1785" s="455">
        <f t="shared" ca="1" si="114"/>
        <v>440395739.41261894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440395739.41261894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1834982.2475525788</v>
      </c>
      <c r="L1786" s="455">
        <f t="shared" ca="1" si="114"/>
        <v>442230721.66017151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442230721.66017151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1842628.0069173812</v>
      </c>
      <c r="L1787" s="455">
        <f t="shared" ca="1" si="114"/>
        <v>444073349.66708887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444073349.66708887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1850305.62361287</v>
      </c>
      <c r="L1788" s="455">
        <f t="shared" ca="1" si="114"/>
        <v>445923655.29070175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445923655.29070175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1858015.2303779239</v>
      </c>
      <c r="L1789" s="455">
        <f t="shared" ca="1" si="114"/>
        <v>447781670.52107966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447781670.52107966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1865756.9605044986</v>
      </c>
      <c r="L1790" s="455">
        <f t="shared" ca="1" si="114"/>
        <v>449647427.48158413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449647427.48158413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1873530.9478399339</v>
      </c>
      <c r="L1791" s="455">
        <f t="shared" ca="1" si="114"/>
        <v>451520958.42942405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451520958.42942405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1881337.3267892667</v>
      </c>
      <c r="L1792" s="455">
        <f t="shared" ca="1" si="114"/>
        <v>453402295.75621331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453402295.75621331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1889176.2323175555</v>
      </c>
      <c r="L1793" s="455">
        <f t="shared" ref="L1793:L2047" ca="1" si="119">I1793-J1793+K1793</f>
        <v>455291471.98853087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455291471.98853087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1897047.7999522123</v>
      </c>
      <c r="L1794" s="455">
        <f t="shared" ca="1" si="119"/>
        <v>457188519.78848308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457188519.78848308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1904952.1657853462</v>
      </c>
      <c r="L1795" s="455">
        <f t="shared" ca="1" si="119"/>
        <v>459093471.95426846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459093471.95426846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1912889.4664761184</v>
      </c>
      <c r="L1796" s="455">
        <f t="shared" ca="1" si="119"/>
        <v>461006361.4207446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461006361.4207446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1920859.8392531024</v>
      </c>
      <c r="L1797" s="455">
        <f t="shared" ca="1" si="119"/>
        <v>462927221.25999773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462927221.25999773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1928863.4219166574</v>
      </c>
      <c r="L1798" s="455">
        <f t="shared" ca="1" si="119"/>
        <v>464856084.68191439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464856084.68191439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1936900.35284131</v>
      </c>
      <c r="L1799" s="455">
        <f t="shared" ca="1" si="119"/>
        <v>466792985.03475571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466792985.03475571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1944970.7709781488</v>
      </c>
      <c r="L1800" s="455">
        <f t="shared" ca="1" si="119"/>
        <v>468737955.80573386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468737955.80573386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1953074.8158572244</v>
      </c>
      <c r="L1801" s="455">
        <f t="shared" ca="1" si="119"/>
        <v>470691030.62159109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470691030.62159109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1961212.6275899627</v>
      </c>
      <c r="L1802" s="455">
        <f t="shared" ca="1" si="119"/>
        <v>472652243.24918103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472652243.24918103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1969384.3468715879</v>
      </c>
      <c r="L1803" s="455">
        <f t="shared" ca="1" si="119"/>
        <v>474621627.59605265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474621627.59605265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1977590.1149835526</v>
      </c>
      <c r="L1804" s="455">
        <f t="shared" ca="1" si="119"/>
        <v>476599217.71103621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476599217.71103621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1985830.0737959843</v>
      </c>
      <c r="L1805" s="455">
        <f t="shared" ca="1" si="119"/>
        <v>478585047.78483218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478585047.78483218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1994104.3657701341</v>
      </c>
      <c r="L1806" s="455">
        <f t="shared" ca="1" si="119"/>
        <v>480579152.15060234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480579152.15060234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2002413.1339608429</v>
      </c>
      <c r="L1807" s="455">
        <f t="shared" ca="1" si="119"/>
        <v>482581565.28456318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482581565.28456318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2010756.5220190131</v>
      </c>
      <c r="L1808" s="455">
        <f t="shared" ca="1" si="119"/>
        <v>484592321.80658221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484592321.80658221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2019134.6741940922</v>
      </c>
      <c r="L1809" s="455">
        <f t="shared" ca="1" si="119"/>
        <v>486611456.48077631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486611456.48077631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2027547.7353365682</v>
      </c>
      <c r="L1810" s="455">
        <f t="shared" ca="1" si="119"/>
        <v>488639004.21611285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488639004.21611285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2035995.8509004705</v>
      </c>
      <c r="L1811" s="455">
        <f t="shared" ca="1" si="119"/>
        <v>490675000.06701332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490675000.06701332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2044479.1669458891</v>
      </c>
      <c r="L1812" s="455">
        <f t="shared" ca="1" si="119"/>
        <v>492719479.2339592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492719479.2339592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2052997.8301414966</v>
      </c>
      <c r="L1813" s="455">
        <f t="shared" ca="1" si="119"/>
        <v>494772477.06410068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494772477.06410068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2061551.9877670861</v>
      </c>
      <c r="L1814" s="455">
        <f t="shared" ca="1" si="119"/>
        <v>496834029.05186778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496834029.05186778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2070141.7877161161</v>
      </c>
      <c r="L1815" s="455">
        <f t="shared" ca="1" si="119"/>
        <v>498904170.83958387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498904170.83958387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2078767.3784982658</v>
      </c>
      <c r="L1816" s="455">
        <f t="shared" ca="1" si="119"/>
        <v>500982938.21808213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500982938.21808213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2087428.909242009</v>
      </c>
      <c r="L1817" s="455">
        <f t="shared" ca="1" si="119"/>
        <v>503070367.12732416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503070367.12732416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2096126.5296971838</v>
      </c>
      <c r="L1818" s="455">
        <f t="shared" ca="1" si="119"/>
        <v>505166493.65702134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505166493.65702134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2104860.3902375894</v>
      </c>
      <c r="L1819" s="455">
        <f t="shared" ca="1" si="119"/>
        <v>507271354.04725891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507271354.04725891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2113630.6418635789</v>
      </c>
      <c r="L1820" s="455">
        <f t="shared" ca="1" si="119"/>
        <v>509384984.6891225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509384984.6891225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2122437.4362046774</v>
      </c>
      <c r="L1821" s="455">
        <f t="shared" ca="1" si="119"/>
        <v>511507422.12532717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511507422.12532717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2131280.9255221961</v>
      </c>
      <c r="L1822" s="455">
        <f t="shared" ca="1" si="119"/>
        <v>513638703.05084938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513638703.05084938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2140161.2627118723</v>
      </c>
      <c r="L1823" s="455">
        <f t="shared" ca="1" si="119"/>
        <v>515778864.31356126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515778864.31356126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2149078.601306505</v>
      </c>
      <c r="L1824" s="455">
        <f t="shared" ca="1" si="119"/>
        <v>517927942.91486776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517927942.91486776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2158033.0954786157</v>
      </c>
      <c r="L1825" s="455">
        <f t="shared" ca="1" si="119"/>
        <v>520085976.01034635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520085976.01034635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2167024.9000431099</v>
      </c>
      <c r="L1826" s="455">
        <f t="shared" ca="1" si="119"/>
        <v>522253000.91038948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522253000.91038948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2176054.1704599559</v>
      </c>
      <c r="L1827" s="455">
        <f t="shared" ca="1" si="119"/>
        <v>524429055.08084941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524429055.08084941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2185121.0628368729</v>
      </c>
      <c r="L1828" s="455">
        <f t="shared" ca="1" si="119"/>
        <v>526614176.14368629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526614176.14368629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2194225.7339320267</v>
      </c>
      <c r="L1829" s="455">
        <f t="shared" ca="1" si="119"/>
        <v>528808401.87761831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528808401.87761831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2203368.341156743</v>
      </c>
      <c r="L1830" s="455">
        <f t="shared" ca="1" si="119"/>
        <v>531011770.21877503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531011770.21877503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2212549.0425782292</v>
      </c>
      <c r="L1831" s="455">
        <f t="shared" ca="1" si="119"/>
        <v>533224319.26135325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533224319.26135325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2221767.9969223053</v>
      </c>
      <c r="L1832" s="455">
        <f t="shared" ca="1" si="119"/>
        <v>535446087.25827557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535446087.25827557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2231025.3635761482</v>
      </c>
      <c r="L1833" s="455">
        <f t="shared" ca="1" si="119"/>
        <v>537677112.62185168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537677112.62185168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2240321.3025910486</v>
      </c>
      <c r="L1834" s="455">
        <f t="shared" ca="1" si="119"/>
        <v>539917433.92444277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539917433.92444277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2249655.9746851781</v>
      </c>
      <c r="L1835" s="455">
        <f t="shared" ca="1" si="119"/>
        <v>542167089.89912796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542167089.89912796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2259029.5412463667</v>
      </c>
      <c r="L1836" s="455">
        <f t="shared" ca="1" si="119"/>
        <v>544426119.44037437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544426119.44037437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2268442.1643348932</v>
      </c>
      <c r="L1837" s="455">
        <f t="shared" ca="1" si="119"/>
        <v>546694561.60470927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546694561.60470927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2277894.0066862884</v>
      </c>
      <c r="L1838" s="455">
        <f t="shared" ca="1" si="119"/>
        <v>548972455.6113956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548972455.6113956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2287385.2317141481</v>
      </c>
      <c r="L1839" s="455">
        <f t="shared" ca="1" si="119"/>
        <v>551259840.84310973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551259840.84310973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2296916.0035129571</v>
      </c>
      <c r="L1840" s="455">
        <f t="shared" ca="1" si="119"/>
        <v>553556756.84662271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553556756.84662271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2306486.4868609281</v>
      </c>
      <c r="L1841" s="455">
        <f t="shared" ca="1" si="119"/>
        <v>555863243.33348358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555863243.33348358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2316096.8472228483</v>
      </c>
      <c r="L1842" s="455">
        <f t="shared" ca="1" si="119"/>
        <v>558179340.18070638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558179340.18070638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2325747.2507529431</v>
      </c>
      <c r="L1843" s="455">
        <f t="shared" ca="1" si="119"/>
        <v>560505087.43145931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560505087.43145931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2335437.8642977471</v>
      </c>
      <c r="L1844" s="455">
        <f t="shared" ca="1" si="119"/>
        <v>562840525.29575706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562840525.29575706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2345168.8553989879</v>
      </c>
      <c r="L1845" s="455">
        <f t="shared" ca="1" si="119"/>
        <v>565185694.15115607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565185694.15115607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2354940.3922964837</v>
      </c>
      <c r="L1846" s="455">
        <f t="shared" ca="1" si="119"/>
        <v>567540634.5434525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567540634.5434525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2364752.6439310522</v>
      </c>
      <c r="L1847" s="455">
        <f t="shared" ca="1" si="119"/>
        <v>569905387.18738353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569905387.18738353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2374605.7799474313</v>
      </c>
      <c r="L1848" s="455">
        <f t="shared" ca="1" si="119"/>
        <v>572279992.96733093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572279992.96733093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2384499.970697212</v>
      </c>
      <c r="L1849" s="455">
        <f t="shared" ca="1" si="119"/>
        <v>574664492.9380281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574664492.9380281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2394435.3872417836</v>
      </c>
      <c r="L1850" s="455">
        <f t="shared" ca="1" si="119"/>
        <v>577058928.32526994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577058928.32526994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2404412.2013552915</v>
      </c>
      <c r="L1851" s="455">
        <f t="shared" ca="1" si="119"/>
        <v>579463340.52662528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579463340.52662528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2414430.5855276054</v>
      </c>
      <c r="L1852" s="455">
        <f t="shared" ca="1" si="119"/>
        <v>581877771.11215293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581877771.11215293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2424490.712967304</v>
      </c>
      <c r="L1853" s="455">
        <f t="shared" ca="1" si="119"/>
        <v>584302261.82512021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584302261.82512021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2434592.7576046675</v>
      </c>
      <c r="L1854" s="455">
        <f t="shared" ca="1" si="119"/>
        <v>586736854.58272493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586736854.58272493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2444736.894094687</v>
      </c>
      <c r="L1855" s="455">
        <f t="shared" ca="1" si="119"/>
        <v>589181591.47681963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589181591.47681963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2454923.2978200819</v>
      </c>
      <c r="L1856" s="455">
        <f t="shared" ca="1" si="119"/>
        <v>591636514.77463973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591636514.77463973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2465152.1448943322</v>
      </c>
      <c r="L1857" s="455">
        <f t="shared" ca="1" si="119"/>
        <v>594101666.91953409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594101666.91953409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2475423.6121647255</v>
      </c>
      <c r="L1858" s="455">
        <f t="shared" ca="1" si="119"/>
        <v>596577090.53169882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596577090.53169882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2485737.8772154115</v>
      </c>
      <c r="L1859" s="455">
        <f t="shared" ca="1" si="119"/>
        <v>599062828.40891421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599062828.40891421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2496095.1183704757</v>
      </c>
      <c r="L1860" s="455">
        <f t="shared" ca="1" si="119"/>
        <v>601558923.52728474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601558923.52728474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2506495.5146970199</v>
      </c>
      <c r="L1861" s="455">
        <f t="shared" ca="1" si="119"/>
        <v>604065419.04198182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604065419.04198182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2516939.2460082574</v>
      </c>
      <c r="L1862" s="455">
        <f t="shared" ca="1" si="119"/>
        <v>606582358.28799009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606582358.28799009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2527426.4928666255</v>
      </c>
      <c r="L1863" s="455">
        <f t="shared" ca="1" si="119"/>
        <v>609109784.78085673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609109784.78085673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2537957.4365869029</v>
      </c>
      <c r="L1864" s="455">
        <f t="shared" ca="1" si="119"/>
        <v>611647742.21744359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611647742.21744359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2548532.2592393481</v>
      </c>
      <c r="L1865" s="455">
        <f t="shared" ca="1" si="119"/>
        <v>614196274.4766829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614196274.4766829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2559151.1436528452</v>
      </c>
      <c r="L1866" s="455">
        <f t="shared" ca="1" si="119"/>
        <v>616755425.6203357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616755425.6203357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2569814.2734180652</v>
      </c>
      <c r="L1867" s="455">
        <f t="shared" ca="1" si="119"/>
        <v>619325239.89375377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619325239.89375377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2580521.8328906405</v>
      </c>
      <c r="L1868" s="455">
        <f t="shared" ca="1" si="119"/>
        <v>621905761.7266444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621905761.7266444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2591274.0071943514</v>
      </c>
      <c r="L1869" s="455">
        <f t="shared" ca="1" si="119"/>
        <v>624497035.7338388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624497035.7338388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2602070.9822243284</v>
      </c>
      <c r="L1870" s="455">
        <f t="shared" ca="1" si="119"/>
        <v>627099106.71606314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627099106.71606314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2612912.9446502631</v>
      </c>
      <c r="L1871" s="455">
        <f t="shared" ca="1" si="119"/>
        <v>629712019.66071343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629712019.66071343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2623800.0819196394</v>
      </c>
      <c r="L1872" s="455">
        <f t="shared" ca="1" si="119"/>
        <v>632335819.7426331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632335819.7426331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2634732.5822609714</v>
      </c>
      <c r="L1873" s="455">
        <f t="shared" ca="1" si="119"/>
        <v>634970552.32489407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634970552.32489407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2645710.6346870586</v>
      </c>
      <c r="L1874" s="455">
        <f t="shared" ca="1" si="119"/>
        <v>637616262.95958114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637616262.95958114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2656734.4289982547</v>
      </c>
      <c r="L1875" s="455">
        <f t="shared" ca="1" si="119"/>
        <v>640272997.38857937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640272997.38857937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2667804.1557857473</v>
      </c>
      <c r="L1876" s="455">
        <f t="shared" ca="1" si="119"/>
        <v>642940801.54436517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642940801.54436517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2678920.0064348551</v>
      </c>
      <c r="L1877" s="455">
        <f t="shared" ca="1" si="119"/>
        <v>645619721.55079997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645619721.55079997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2690082.1731283329</v>
      </c>
      <c r="L1878" s="455">
        <f t="shared" ca="1" si="119"/>
        <v>648309803.72392833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648309803.72392833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2701290.8488497012</v>
      </c>
      <c r="L1879" s="455">
        <f t="shared" ca="1" si="119"/>
        <v>651011094.57277799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651011094.57277799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2712546.2273865747</v>
      </c>
      <c r="L1880" s="455">
        <f t="shared" ca="1" si="119"/>
        <v>653723640.80016458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653723640.80016458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2723848.5033340189</v>
      </c>
      <c r="L1881" s="455">
        <f t="shared" ca="1" si="119"/>
        <v>656447489.30349863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656447489.30349863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2735197.8720979108</v>
      </c>
      <c r="L1882" s="455">
        <f t="shared" ca="1" si="119"/>
        <v>659182687.17559659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659182687.17559659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2746594.5298983189</v>
      </c>
      <c r="L1883" s="455">
        <f t="shared" ca="1" si="119"/>
        <v>661929281.70549488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661929281.70549488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2758038.6737728952</v>
      </c>
      <c r="L1884" s="455">
        <f t="shared" ca="1" si="119"/>
        <v>664687320.37926781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664687320.37926781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2769530.5015802826</v>
      </c>
      <c r="L1885" s="455">
        <f t="shared" ca="1" si="119"/>
        <v>667456850.88084805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667456850.88084805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2781070.2120035337</v>
      </c>
      <c r="L1886" s="455">
        <f t="shared" ca="1" si="119"/>
        <v>670237921.09285164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670237921.09285164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2792658.0045535485</v>
      </c>
      <c r="L1887" s="455">
        <f t="shared" ca="1" si="119"/>
        <v>673030579.0974052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673030579.0974052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2804294.0795725216</v>
      </c>
      <c r="L1888" s="455">
        <f t="shared" ca="1" si="119"/>
        <v>675834873.17697775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675834873.17697775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2815978.6382374074</v>
      </c>
      <c r="L1889" s="455">
        <f t="shared" ca="1" si="119"/>
        <v>678650851.81521511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678650851.81521511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2827711.8825633964</v>
      </c>
      <c r="L1890" s="455">
        <f t="shared" ca="1" si="119"/>
        <v>681478563.69777846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681478563.69777846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2839494.0154074105</v>
      </c>
      <c r="L1891" s="455">
        <f t="shared" ca="1" si="119"/>
        <v>684318057.71318591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684318057.71318591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2851325.240471608</v>
      </c>
      <c r="L1892" s="455">
        <f t="shared" ca="1" si="119"/>
        <v>687169382.95365751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687169382.95365751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2863205.7623069063</v>
      </c>
      <c r="L1893" s="455">
        <f t="shared" ca="1" si="119"/>
        <v>690032588.71596444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690032588.71596444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2875135.7863165187</v>
      </c>
      <c r="L1894" s="455">
        <f t="shared" ca="1" si="119"/>
        <v>692907724.50228095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692907724.50228095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2887115.518759504</v>
      </c>
      <c r="L1895" s="455">
        <f t="shared" ca="1" si="119"/>
        <v>695794840.02104044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695794840.02104044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2899145.1667543352</v>
      </c>
      <c r="L1896" s="455">
        <f t="shared" ca="1" si="119"/>
        <v>698693985.1877948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698693985.1877948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2911224.9382824781</v>
      </c>
      <c r="L1897" s="455">
        <f t="shared" ca="1" si="119"/>
        <v>701605210.12607729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701605210.12607729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2923355.0421919888</v>
      </c>
      <c r="L1898" s="455">
        <f t="shared" ca="1" si="119"/>
        <v>704528565.16826928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704528565.16826928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2935535.688201122</v>
      </c>
      <c r="L1899" s="455">
        <f t="shared" ca="1" si="119"/>
        <v>707464100.85647035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707464100.85647035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2947767.08690196</v>
      </c>
      <c r="L1900" s="455">
        <f t="shared" ca="1" si="119"/>
        <v>710411867.94337225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710411867.94337225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2960049.449764051</v>
      </c>
      <c r="L1901" s="455">
        <f t="shared" ca="1" si="119"/>
        <v>713371917.39313626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713371917.39313626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2972382.9891380677</v>
      </c>
      <c r="L1902" s="455">
        <f t="shared" ca="1" si="119"/>
        <v>716344300.38227439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716344300.38227439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2984767.9182594768</v>
      </c>
      <c r="L1903" s="455">
        <f t="shared" ca="1" si="119"/>
        <v>719329068.30053389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719329068.30053389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2997204.4512522244</v>
      </c>
      <c r="L1904" s="455">
        <f t="shared" ca="1" si="119"/>
        <v>722326272.75178611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722326272.75178611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3009692.8031324423</v>
      </c>
      <c r="L1905" s="455">
        <f t="shared" ca="1" si="119"/>
        <v>725335965.55491853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725335965.55491853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3022233.1898121606</v>
      </c>
      <c r="L1906" s="455">
        <f t="shared" ca="1" si="119"/>
        <v>728358198.74473071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728358198.74473071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3034825.8281030445</v>
      </c>
      <c r="L1907" s="455">
        <f t="shared" ca="1" si="119"/>
        <v>731393024.57283378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731393024.57283378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3047470.9357201406</v>
      </c>
      <c r="L1908" s="455">
        <f t="shared" ca="1" si="119"/>
        <v>734440495.50855386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734440495.50855386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3060168.731285641</v>
      </c>
      <c r="L1909" s="455">
        <f t="shared" ca="1" si="119"/>
        <v>737500664.23983955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737500664.23983955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3072919.4343326646</v>
      </c>
      <c r="L1910" s="455">
        <f t="shared" ca="1" si="119"/>
        <v>740573583.67417216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740573583.67417216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3085723.2653090507</v>
      </c>
      <c r="L1911" s="455">
        <f t="shared" ca="1" si="119"/>
        <v>743659306.93948126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743659306.93948126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3098580.4455811717</v>
      </c>
      <c r="L1912" s="455">
        <f t="shared" ca="1" si="119"/>
        <v>746757887.38506246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746757887.38506246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3111491.1974377604</v>
      </c>
      <c r="L1913" s="455">
        <f t="shared" ca="1" si="119"/>
        <v>749869378.58250022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749869378.58250022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3124455.7440937511</v>
      </c>
      <c r="L1914" s="455">
        <f t="shared" ca="1" si="119"/>
        <v>752993834.326594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752993834.326594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3137474.3096941416</v>
      </c>
      <c r="L1915" s="455">
        <f t="shared" ca="1" si="119"/>
        <v>756131308.63628817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756131308.63628817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3150547.1193178673</v>
      </c>
      <c r="L1916" s="455">
        <f t="shared" ca="1" si="119"/>
        <v>759281855.75560606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759281855.75560606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3163674.3989816918</v>
      </c>
      <c r="L1917" s="455">
        <f t="shared" ca="1" si="119"/>
        <v>762445530.15458775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762445530.15458775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3176856.3756441157</v>
      </c>
      <c r="L1918" s="455">
        <f t="shared" ca="1" si="119"/>
        <v>765622386.53023183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765622386.53023183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3190093.2772092992</v>
      </c>
      <c r="L1919" s="455">
        <f t="shared" ca="1" si="119"/>
        <v>768812479.80744112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768812479.80744112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3203385.3325310047</v>
      </c>
      <c r="L1920" s="455">
        <f t="shared" ca="1" si="119"/>
        <v>772015865.13997209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772015865.13997209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3216732.7714165505</v>
      </c>
      <c r="L1921" s="455">
        <f t="shared" ca="1" si="119"/>
        <v>775232597.91138864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775232597.91138864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3230135.8246307857</v>
      </c>
      <c r="L1922" s="455">
        <f t="shared" ca="1" si="119"/>
        <v>778462733.73601937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778462733.73601937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3243594.7239000807</v>
      </c>
      <c r="L1923" s="455">
        <f t="shared" ca="1" si="119"/>
        <v>781706328.45991945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781706328.45991945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3257109.701916331</v>
      </c>
      <c r="L1924" s="455">
        <f t="shared" ca="1" si="119"/>
        <v>784963438.16183579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784963438.16183579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3270680.9923409824</v>
      </c>
      <c r="L1925" s="455">
        <f t="shared" ca="1" si="119"/>
        <v>788234119.15417683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788234119.15417683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3284308.8298090701</v>
      </c>
      <c r="L1926" s="455">
        <f t="shared" ca="1" si="119"/>
        <v>791518427.9839859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791518427.9839859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3297993.4499332746</v>
      </c>
      <c r="L1927" s="455">
        <f t="shared" ca="1" si="119"/>
        <v>794816421.43391919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794816421.43391919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3311735.0893079964</v>
      </c>
      <c r="L1928" s="455">
        <f t="shared" ca="1" si="119"/>
        <v>798128156.52322721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798128156.52322721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3325533.9855134469</v>
      </c>
      <c r="L1929" s="455">
        <f t="shared" ca="1" si="119"/>
        <v>801453690.50874066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801453690.50874066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3339390.3771197526</v>
      </c>
      <c r="L1930" s="455">
        <f t="shared" ca="1" si="119"/>
        <v>804793080.88586044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804793080.88586044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3353304.5036910851</v>
      </c>
      <c r="L1931" s="455">
        <f t="shared" ca="1" si="119"/>
        <v>808146385.38955152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808146385.38955152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3367276.6057897978</v>
      </c>
      <c r="L1932" s="455">
        <f t="shared" ca="1" si="119"/>
        <v>811513661.9953413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811513661.9953413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3381306.9249805887</v>
      </c>
      <c r="L1933" s="455">
        <f t="shared" ca="1" si="119"/>
        <v>814894968.92032194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814894968.92032194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3395395.7038346748</v>
      </c>
      <c r="L1934" s="455">
        <f t="shared" ca="1" si="119"/>
        <v>818290364.62415659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818290364.62415659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3409543.1859339857</v>
      </c>
      <c r="L1935" s="455">
        <f t="shared" ca="1" si="119"/>
        <v>821699907.81009054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821699907.81009054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3423749.6158753773</v>
      </c>
      <c r="L1936" s="455">
        <f t="shared" ca="1" si="119"/>
        <v>825123657.42596591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825123657.42596591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3438015.239274858</v>
      </c>
      <c r="L1937" s="455">
        <f t="shared" ca="1" si="119"/>
        <v>828561672.66524076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828561672.66524076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3452340.3027718365</v>
      </c>
      <c r="L1938" s="455">
        <f t="shared" ca="1" si="119"/>
        <v>832014012.96801257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832014012.96801257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3466725.0540333856</v>
      </c>
      <c r="L1939" s="455">
        <f t="shared" ca="1" si="119"/>
        <v>835480738.02204597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835480738.02204597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3481169.7417585249</v>
      </c>
      <c r="L1940" s="455">
        <f t="shared" ca="1" si="119"/>
        <v>838961907.76380444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838961907.76380444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3495674.6156825181</v>
      </c>
      <c r="L1941" s="455">
        <f t="shared" ca="1" si="119"/>
        <v>842457582.37948692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842457582.37948692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3510239.9265811956</v>
      </c>
      <c r="L1942" s="455">
        <f t="shared" ca="1" si="119"/>
        <v>845967822.30606806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845967822.30606806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3524865.9262752831</v>
      </c>
      <c r="L1943" s="455">
        <f t="shared" ca="1" si="119"/>
        <v>849492688.23234332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849492688.23234332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3539552.8676347639</v>
      </c>
      <c r="L1944" s="455">
        <f t="shared" ca="1" si="119"/>
        <v>853032241.09997809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853032241.09997809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3554301.0045832419</v>
      </c>
      <c r="L1945" s="455">
        <f t="shared" ca="1" si="119"/>
        <v>856586542.10456133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856586542.10456133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3569110.592102339</v>
      </c>
      <c r="L1946" s="455">
        <f t="shared" ca="1" si="119"/>
        <v>860155652.69666362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860155652.69666362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3583981.8862360977</v>
      </c>
      <c r="L1947" s="455">
        <f t="shared" ca="1" si="119"/>
        <v>863739634.58289969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863739634.58289969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3598915.1440954152</v>
      </c>
      <c r="L1948" s="455">
        <f t="shared" ca="1" si="119"/>
        <v>867338549.72699511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867338549.72699511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3613910.6238624793</v>
      </c>
      <c r="L1949" s="455">
        <f t="shared" ca="1" si="119"/>
        <v>870952460.35085762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870952460.35085762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3628968.5847952398</v>
      </c>
      <c r="L1950" s="455">
        <f t="shared" ca="1" si="119"/>
        <v>874581428.93565285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874581428.93565285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3644089.2872318868</v>
      </c>
      <c r="L1951" s="455">
        <f t="shared" ca="1" si="119"/>
        <v>878225518.22288477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878225518.22288477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3659272.9925953532</v>
      </c>
      <c r="L1952" s="455">
        <f t="shared" ca="1" si="119"/>
        <v>881884791.21548009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881884791.21548009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3674519.9633978331</v>
      </c>
      <c r="L1953" s="455">
        <f t="shared" ca="1" si="119"/>
        <v>885559311.17887795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885559311.17887795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3689830.4632453248</v>
      </c>
      <c r="L1954" s="455">
        <f t="shared" ca="1" si="119"/>
        <v>889249141.64212322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889249141.64212322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3705204.7568421806</v>
      </c>
      <c r="L1955" s="455">
        <f t="shared" ca="1" si="119"/>
        <v>892954346.39896536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892954346.39896536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3720643.1099956888</v>
      </c>
      <c r="L1956" s="455">
        <f t="shared" ca="1" si="119"/>
        <v>896674989.50896108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896674989.50896108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3736145.7896206705</v>
      </c>
      <c r="L1957" s="455">
        <f t="shared" ca="1" si="119"/>
        <v>900411135.29858172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900411135.29858172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3751713.0637440905</v>
      </c>
      <c r="L1958" s="455">
        <f t="shared" ca="1" si="119"/>
        <v>904162848.36232579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904162848.36232579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3767345.2015096913</v>
      </c>
      <c r="L1959" s="455">
        <f t="shared" ca="1" si="119"/>
        <v>907930193.5638355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907930193.5638355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3783042.473182648</v>
      </c>
      <c r="L1960" s="455">
        <f t="shared" ca="1" si="119"/>
        <v>911713236.03701818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911713236.03701818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3798805.1501542423</v>
      </c>
      <c r="L1961" s="455">
        <f t="shared" ca="1" si="119"/>
        <v>915512041.18717241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915512041.18717241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3814633.5049465518</v>
      </c>
      <c r="L1962" s="455">
        <f t="shared" ca="1" si="119"/>
        <v>919326674.692119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919326674.692119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3830527.8112171623</v>
      </c>
      <c r="L1963" s="455">
        <f t="shared" ca="1" si="119"/>
        <v>923157202.50333619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923157202.50333619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3846488.3437639005</v>
      </c>
      <c r="L1964" s="455">
        <f t="shared" ca="1" si="119"/>
        <v>927003690.84710014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927003690.84710014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3862515.378529584</v>
      </c>
      <c r="L1965" s="455">
        <f t="shared" ca="1" si="119"/>
        <v>930866206.22562969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930866206.22562969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3878609.1926067905</v>
      </c>
      <c r="L1966" s="455">
        <f t="shared" ca="1" si="119"/>
        <v>934744815.41823649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934744815.41823649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3894770.0642426522</v>
      </c>
      <c r="L1967" s="455">
        <f t="shared" ca="1" si="119"/>
        <v>938639585.4824791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938639585.4824791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3910998.2728436622</v>
      </c>
      <c r="L1968" s="455">
        <f t="shared" ca="1" si="119"/>
        <v>942550583.75532281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942550583.75532281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3927294.0989805115</v>
      </c>
      <c r="L1969" s="455">
        <f t="shared" ca="1" si="119"/>
        <v>946477877.85430336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946477877.85430336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3943657.8243929306</v>
      </c>
      <c r="L1970" s="455">
        <f t="shared" ca="1" si="119"/>
        <v>950421535.67869627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950421535.67869627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3960089.7319945684</v>
      </c>
      <c r="L1971" s="455">
        <f t="shared" ca="1" si="119"/>
        <v>954381625.41069078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954381625.41069078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3976590.1058778786</v>
      </c>
      <c r="L1972" s="455">
        <f t="shared" ca="1" si="119"/>
        <v>958358215.51656866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958358215.51656866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3993159.2313190359</v>
      </c>
      <c r="L1973" s="455">
        <f t="shared" ca="1" si="119"/>
        <v>962351374.74788773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962351374.74788773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4009797.3947828654</v>
      </c>
      <c r="L1974" s="455">
        <f t="shared" ca="1" si="119"/>
        <v>966361172.14267063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966361172.14267063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4026504.8839277946</v>
      </c>
      <c r="L1975" s="455">
        <f t="shared" ca="1" si="119"/>
        <v>970387677.02659845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970387677.02659845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4043281.9876108272</v>
      </c>
      <c r="L1976" s="455">
        <f t="shared" ca="1" si="119"/>
        <v>974430959.01420927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974430959.01420927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4060128.9958925387</v>
      </c>
      <c r="L1977" s="455">
        <f t="shared" ca="1" si="119"/>
        <v>978491088.0101018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978491088.0101018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4077046.2000420908</v>
      </c>
      <c r="L1978" s="455">
        <f t="shared" ca="1" si="119"/>
        <v>982568134.21014392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982568134.21014392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4094033.8925422668</v>
      </c>
      <c r="L1979" s="455">
        <f t="shared" ca="1" si="119"/>
        <v>986662168.10268617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986662168.10268617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4111092.3670945251</v>
      </c>
      <c r="L1980" s="455">
        <f t="shared" ca="1" si="119"/>
        <v>990773260.46978068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990773260.46978068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4128221.9186240868</v>
      </c>
      <c r="L1981" s="455">
        <f t="shared" ca="1" si="119"/>
        <v>994901482.38840473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994901482.38840473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4145422.8432850195</v>
      </c>
      <c r="L1982" s="455">
        <f t="shared" ca="1" si="119"/>
        <v>999046905.23168969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999046905.23168969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4162695.4384653736</v>
      </c>
      <c r="L1983" s="455">
        <f t="shared" ca="1" si="119"/>
        <v>1003209600.670155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1003209600.670155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4180040.0027923132</v>
      </c>
      <c r="L1984" s="455">
        <f t="shared" ca="1" si="119"/>
        <v>1007389640.6729474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1007389640.6729474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4197456.8361372808</v>
      </c>
      <c r="L1985" s="455">
        <f t="shared" ca="1" si="119"/>
        <v>1011587097.5090847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1011587097.5090847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4214946.2396211857</v>
      </c>
      <c r="L1986" s="455">
        <f t="shared" ca="1" si="119"/>
        <v>1015802043.7487059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1015802043.7487059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4232508.5156196076</v>
      </c>
      <c r="L1987" s="455">
        <f t="shared" ca="1" si="119"/>
        <v>1020034552.2643255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1020034552.2643255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4250143.9677680237</v>
      </c>
      <c r="L1988" s="455">
        <f t="shared" ca="1" si="119"/>
        <v>1024284696.2320936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1024284696.2320936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4267852.9009670569</v>
      </c>
      <c r="L1989" s="455">
        <f t="shared" ca="1" si="119"/>
        <v>1028552549.1330606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1028552549.1330606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4285635.6213877527</v>
      </c>
      <c r="L1990" s="455">
        <f t="shared" ca="1" si="119"/>
        <v>1032838184.7544483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1032838184.7544483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4303492.4364768676</v>
      </c>
      <c r="L1991" s="455">
        <f t="shared" ca="1" si="119"/>
        <v>1037141677.1909251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1037141677.1909251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4321423.6549621886</v>
      </c>
      <c r="L1992" s="455">
        <f t="shared" ca="1" si="119"/>
        <v>1041463100.8458873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1041463100.8458873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4339429.5868578637</v>
      </c>
      <c r="L1993" s="455">
        <f t="shared" ca="1" si="119"/>
        <v>1045802530.4327452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1045802530.4327452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4357510.5434697717</v>
      </c>
      <c r="L1994" s="455">
        <f t="shared" ca="1" si="119"/>
        <v>1050160040.976215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1050160040.976215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4375666.8374008955</v>
      </c>
      <c r="L1995" s="455">
        <f t="shared" ca="1" si="119"/>
        <v>1054535707.8136159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1054535707.8136159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4393898.7825567322</v>
      </c>
      <c r="L1996" s="455">
        <f t="shared" ca="1" si="119"/>
        <v>1058929606.5961727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1058929606.5961727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4412206.6941507189</v>
      </c>
      <c r="L1997" s="455">
        <f t="shared" ca="1" si="119"/>
        <v>1063341813.2903234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1063341813.2903234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4430590.8887096811</v>
      </c>
      <c r="L1998" s="455">
        <f t="shared" ca="1" si="119"/>
        <v>1067772404.179033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1067772404.179033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4449051.6840793043</v>
      </c>
      <c r="L1999" s="455">
        <f t="shared" ca="1" si="119"/>
        <v>1072221455.8631123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1072221455.8631123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4467589.3994296342</v>
      </c>
      <c r="L2000" s="455">
        <f t="shared" ca="1" si="119"/>
        <v>1076689045.262542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1076689045.262542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4486204.355260592</v>
      </c>
      <c r="L2001" s="455">
        <f t="shared" ca="1" si="119"/>
        <v>1081175249.6178026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1081175249.6178026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4504896.873407511</v>
      </c>
      <c r="L2002" s="455">
        <f t="shared" ca="1" si="119"/>
        <v>1085680146.4912102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1085680146.4912102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4523667.2770467093</v>
      </c>
      <c r="L2003" s="455">
        <f t="shared" ca="1" si="119"/>
        <v>1090203813.7682569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1090203813.7682569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4542515.8907010704</v>
      </c>
      <c r="L2004" s="455">
        <f t="shared" ca="1" si="119"/>
        <v>1094746329.658958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1094746329.658958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4561443.0402456578</v>
      </c>
      <c r="L2005" s="455">
        <f t="shared" ca="1" si="119"/>
        <v>1099307772.6992037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1099307772.6992037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4580449.0529133491</v>
      </c>
      <c r="L2006" s="455">
        <f t="shared" ca="1" si="119"/>
        <v>1103888221.7521172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1103888221.7521172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4599534.2573004877</v>
      </c>
      <c r="L2007" s="455">
        <f t="shared" ca="1" si="119"/>
        <v>1108487756.0094175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1108487756.0094175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4618698.9833725728</v>
      </c>
      <c r="L2008" s="455">
        <f t="shared" ca="1" si="119"/>
        <v>1113106454.9927902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1113106454.9927902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4637943.5624699593</v>
      </c>
      <c r="L2009" s="455">
        <f t="shared" ca="1" si="119"/>
        <v>1117744398.5552602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1117744398.5552602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4657268.3273135843</v>
      </c>
      <c r="L2010" s="455">
        <f t="shared" ca="1" si="119"/>
        <v>1122401666.8825738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1122401666.8825738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4676673.6120107239</v>
      </c>
      <c r="L2011" s="455">
        <f t="shared" ca="1" si="119"/>
        <v>1127078340.4945846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1127078340.4945846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4696159.7520607691</v>
      </c>
      <c r="L2012" s="455">
        <f t="shared" ca="1" si="119"/>
        <v>1131774500.2466452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1131774500.2466452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4715727.0843610214</v>
      </c>
      <c r="L2013" s="455">
        <f t="shared" ca="1" si="119"/>
        <v>1136490227.3310063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1136490227.3310063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4735375.9472125266</v>
      </c>
      <c r="L2014" s="455">
        <f t="shared" ca="1" si="119"/>
        <v>1141225603.2782187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1141225603.2782187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4755106.6803259114</v>
      </c>
      <c r="L2015" s="455">
        <f t="shared" ca="1" si="119"/>
        <v>1145980709.9585447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1145980709.9585447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4774919.6248272695</v>
      </c>
      <c r="L2016" s="455">
        <f t="shared" ca="1" si="119"/>
        <v>1150755629.5833721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1150755629.5833721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4794815.1232640501</v>
      </c>
      <c r="L2017" s="455">
        <f t="shared" ca="1" si="119"/>
        <v>1155550444.7066362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1155550444.7066362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4814793.5196109843</v>
      </c>
      <c r="L2018" s="455">
        <f t="shared" ca="1" si="119"/>
        <v>1160365238.2262471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1160365238.2262471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4834855.1592760291</v>
      </c>
      <c r="L2019" s="455">
        <f t="shared" ca="1" si="119"/>
        <v>1165200093.3855231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1165200093.3855231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4855000.3891063463</v>
      </c>
      <c r="L2020" s="455">
        <f t="shared" ca="1" si="119"/>
        <v>1170055093.7746294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1170055093.7746294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4875229.5573942885</v>
      </c>
      <c r="L2021" s="455">
        <f t="shared" ca="1" si="119"/>
        <v>1174930323.3320236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1174930323.3320236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4895543.0138834314</v>
      </c>
      <c r="L2022" s="455">
        <f t="shared" ca="1" si="119"/>
        <v>1179825866.345907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1179825866.345907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4915941.1097746119</v>
      </c>
      <c r="L2023" s="455">
        <f t="shared" ca="1" si="119"/>
        <v>1184741807.4556816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1184741807.4556816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4936424.1977320062</v>
      </c>
      <c r="L2024" s="455">
        <f t="shared" ca="1" si="119"/>
        <v>1189678231.6534135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1189678231.6534135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4956992.6318892231</v>
      </c>
      <c r="L2025" s="455">
        <f t="shared" ca="1" si="119"/>
        <v>1194635224.2853026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1194635224.2853026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4977646.7678554272</v>
      </c>
      <c r="L2026" s="455">
        <f t="shared" ca="1" si="119"/>
        <v>1199612871.053158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1199612871.053158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4998386.9627214922</v>
      </c>
      <c r="L2027" s="455">
        <f t="shared" ca="1" si="119"/>
        <v>1204611258.0158796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1204611258.0158796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5019213.5750661651</v>
      </c>
      <c r="L2028" s="455">
        <f t="shared" ca="1" si="119"/>
        <v>1209630471.5909457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1209630471.5909457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5040126.9649622738</v>
      </c>
      <c r="L2029" s="455">
        <f t="shared" ca="1" si="119"/>
        <v>1214670598.555908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1214670598.555908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5061127.4939829502</v>
      </c>
      <c r="L2030" s="455">
        <f t="shared" ca="1" si="119"/>
        <v>1219731726.049891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1219731726.049891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5082215.525207879</v>
      </c>
      <c r="L2031" s="455">
        <f t="shared" ca="1" si="119"/>
        <v>1224813941.575099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1224813941.575099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5103391.4232295789</v>
      </c>
      <c r="L2032" s="455">
        <f t="shared" ca="1" si="119"/>
        <v>1229917332.9983287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1229917332.9983287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5124655.5541597027</v>
      </c>
      <c r="L2033" s="455">
        <f t="shared" ca="1" si="119"/>
        <v>1235041988.5524883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1235041988.5524883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5146008.285635368</v>
      </c>
      <c r="L2034" s="455">
        <f t="shared" ca="1" si="119"/>
        <v>1240187996.8381238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1240187996.8381238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5167449.9868255155</v>
      </c>
      <c r="L2035" s="455">
        <f t="shared" ca="1" si="119"/>
        <v>1245355446.8249493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1245355446.8249493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5188981.0284372885</v>
      </c>
      <c r="L2036" s="455">
        <f t="shared" ca="1" si="119"/>
        <v>1250544427.8533866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1250544427.8533866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5210601.7827224443</v>
      </c>
      <c r="L2037" s="455">
        <f t="shared" ca="1" si="119"/>
        <v>1255755029.6361091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1255755029.6361091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5232312.6234837882</v>
      </c>
      <c r="L2038" s="455">
        <f t="shared" ca="1" si="119"/>
        <v>1260987342.259593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1260987342.259593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5254113.9260816379</v>
      </c>
      <c r="L2039" s="455">
        <f t="shared" ca="1" si="119"/>
        <v>1266241456.1856747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1266241456.1856747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5276006.0674403114</v>
      </c>
      <c r="L2040" s="455">
        <f t="shared" ca="1" si="119"/>
        <v>1271517462.2531149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1271517462.2531149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5297989.4260546453</v>
      </c>
      <c r="L2041" s="455">
        <f t="shared" ca="1" si="119"/>
        <v>1276815451.6791697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1276815451.6791697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5320064.3819965404</v>
      </c>
      <c r="L2042" s="455">
        <f t="shared" ca="1" si="119"/>
        <v>1282135516.0611663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1282135516.0611663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5342231.3169215266</v>
      </c>
      <c r="L2043" s="455">
        <f t="shared" ca="1" si="119"/>
        <v>1287477747.3780878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1287477747.3780878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5364490.6140753655</v>
      </c>
      <c r="L2044" s="455">
        <f t="shared" ca="1" si="119"/>
        <v>1292842237.9921632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1292842237.9921632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5386842.6583006801</v>
      </c>
      <c r="L2045" s="455">
        <f t="shared" ca="1" si="119"/>
        <v>1298229080.6504638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1298229080.6504638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5409287.8360435991</v>
      </c>
      <c r="L2046" s="455">
        <f t="shared" ca="1" si="119"/>
        <v>1303638368.4865074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1303638368.4865074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5431826.5353604471</v>
      </c>
      <c r="L2047" s="455">
        <f t="shared" ca="1" si="119"/>
        <v>1309070195.0218678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1309070195.0218678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5454459.145924449</v>
      </c>
      <c r="L2048" s="455">
        <f t="shared" ref="L2048:L2302" ca="1" si="124">I2048-J2048+K2048</f>
        <v>1314524654.1677923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1314524654.1677923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5477186.0590324681</v>
      </c>
      <c r="L2049" s="455">
        <f t="shared" ca="1" si="124"/>
        <v>1320001840.2268248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1320001840.2268248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5500007.6676117694</v>
      </c>
      <c r="L2050" s="455">
        <f t="shared" ca="1" si="124"/>
        <v>1325501847.8944366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1325501847.8944366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5522924.3662268193</v>
      </c>
      <c r="L2051" s="455">
        <f t="shared" ca="1" si="124"/>
        <v>1331024772.2606635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1331024772.2606635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5545936.551086098</v>
      </c>
      <c r="L2052" s="455">
        <f t="shared" ca="1" si="124"/>
        <v>1336570708.8117497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1336570708.8117497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5569044.6200489569</v>
      </c>
      <c r="L2053" s="455">
        <f t="shared" ca="1" si="124"/>
        <v>1342139753.4317987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1342139753.4317987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5592248.9726324948</v>
      </c>
      <c r="L2054" s="455">
        <f t="shared" ca="1" si="124"/>
        <v>1347732002.4044311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1347732002.4044311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5615550.0100184632</v>
      </c>
      <c r="L2055" s="455">
        <f t="shared" ca="1" si="124"/>
        <v>1353347552.4144495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1353347552.4144495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5638948.1350602061</v>
      </c>
      <c r="L2056" s="455">
        <f t="shared" ca="1" si="124"/>
        <v>1358986500.5495098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1358986500.5495098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5662443.752289624</v>
      </c>
      <c r="L2057" s="455">
        <f t="shared" ca="1" si="124"/>
        <v>1364648944.3017993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1364648944.3017993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5686037.2679241635</v>
      </c>
      <c r="L2058" s="455">
        <f t="shared" ca="1" si="124"/>
        <v>1370334981.5697234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1370334981.5697234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5709729.0898738476</v>
      </c>
      <c r="L2059" s="455">
        <f t="shared" ca="1" si="124"/>
        <v>1376044710.6595972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1376044710.6595972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5733519.6277483217</v>
      </c>
      <c r="L2060" s="455">
        <f t="shared" ca="1" si="124"/>
        <v>1381778230.2873454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1381778230.2873454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5757409.292863939</v>
      </c>
      <c r="L2061" s="455">
        <f t="shared" ca="1" si="124"/>
        <v>1387535639.5802093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1387535639.5802093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5781398.4982508719</v>
      </c>
      <c r="L2062" s="455">
        <f t="shared" ca="1" si="124"/>
        <v>1393317038.0784602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1393317038.0784602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5805487.6586602507</v>
      </c>
      <c r="L2063" s="455">
        <f t="shared" ca="1" si="124"/>
        <v>1399122525.7371204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1399122525.7371204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5829677.1905713351</v>
      </c>
      <c r="L2064" s="455">
        <f t="shared" ca="1" si="124"/>
        <v>1404952202.9276917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1404952202.9276917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5853967.5121987155</v>
      </c>
      <c r="L2065" s="455">
        <f t="shared" ca="1" si="124"/>
        <v>1410806170.4398904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1410806170.4398904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5878359.0434995433</v>
      </c>
      <c r="L2066" s="455">
        <f t="shared" ca="1" si="124"/>
        <v>1416684529.4833899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1416684529.4833899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5902852.2061807914</v>
      </c>
      <c r="L2067" s="455">
        <f t="shared" ca="1" si="124"/>
        <v>1422587381.6895707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1422587381.6895707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5927447.4237065446</v>
      </c>
      <c r="L2068" s="455">
        <f t="shared" ca="1" si="124"/>
        <v>1428514829.1132772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1428514829.1132772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5952145.1213053213</v>
      </c>
      <c r="L2069" s="455">
        <f t="shared" ca="1" si="124"/>
        <v>1434466974.2345824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1434466974.2345824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5976945.7259774264</v>
      </c>
      <c r="L2070" s="455">
        <f t="shared" ca="1" si="124"/>
        <v>1440443919.9605598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1440443919.9605598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6001849.6665023323</v>
      </c>
      <c r="L2071" s="455">
        <f t="shared" ca="1" si="124"/>
        <v>1446445769.6270621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1446445769.6270621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6026857.373446092</v>
      </c>
      <c r="L2072" s="455">
        <f t="shared" ca="1" si="124"/>
        <v>1452472627.0005081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1452472627.0005081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6051969.2791687837</v>
      </c>
      <c r="L2073" s="455">
        <f t="shared" ca="1" si="124"/>
        <v>1458524596.2796769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1458524596.2796769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6077185.8178319875</v>
      </c>
      <c r="L2074" s="455">
        <f t="shared" ca="1" si="124"/>
        <v>1464601782.0975089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1464601782.0975089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6102507.4254062874</v>
      </c>
      <c r="L2075" s="455">
        <f t="shared" ca="1" si="124"/>
        <v>1470704289.5229151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1470704289.5229151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6127934.539678813</v>
      </c>
      <c r="L2076" s="455">
        <f t="shared" ca="1" si="124"/>
        <v>1476832224.0625939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1476832224.0625939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6153467.6002608081</v>
      </c>
      <c r="L2077" s="455">
        <f t="shared" ca="1" si="124"/>
        <v>1482985691.6628547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1482985691.6628547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6179107.0485952273</v>
      </c>
      <c r="L2078" s="455">
        <f t="shared" ca="1" si="124"/>
        <v>1489164798.7114499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1489164798.7114499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6204853.3279643748</v>
      </c>
      <c r="L2079" s="455">
        <f t="shared" ca="1" si="124"/>
        <v>1495369652.0394142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1495369652.0394142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6230706.8834975585</v>
      </c>
      <c r="L2080" s="455">
        <f t="shared" ca="1" si="124"/>
        <v>1501600358.9229116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1501600358.9229116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6256668.1621787986</v>
      </c>
      <c r="L2081" s="455">
        <f t="shared" ca="1" si="124"/>
        <v>1507857027.0850904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1507857027.0850904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6282737.6128545431</v>
      </c>
      <c r="L2082" s="455">
        <f t="shared" ca="1" si="124"/>
        <v>1514139764.6979449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1514139764.6979449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6308915.6862414367</v>
      </c>
      <c r="L2083" s="455">
        <f t="shared" ca="1" si="124"/>
        <v>1520448680.3841863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1520448680.3841863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6335202.8349341098</v>
      </c>
      <c r="L2084" s="455">
        <f t="shared" ca="1" si="124"/>
        <v>1526783883.2191203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1526783883.2191203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6361599.5134130009</v>
      </c>
      <c r="L2085" s="455">
        <f t="shared" ca="1" si="124"/>
        <v>1533145482.7325332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1533145482.7325332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6388106.1780522214</v>
      </c>
      <c r="L2086" s="455">
        <f t="shared" ca="1" si="124"/>
        <v>1539533588.9105854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1539533588.9105854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6414723.2871274389</v>
      </c>
      <c r="L2087" s="455">
        <f t="shared" ca="1" si="124"/>
        <v>1545948312.1977129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1545948312.1977129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6441451.300823804</v>
      </c>
      <c r="L2088" s="455">
        <f t="shared" ca="1" si="124"/>
        <v>1552389763.4985366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1552389763.4985366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6468290.6812439021</v>
      </c>
      <c r="L2089" s="455">
        <f t="shared" ca="1" si="124"/>
        <v>1558858054.1797805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1558858054.1797805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6495241.8924157517</v>
      </c>
      <c r="L2090" s="455">
        <f t="shared" ca="1" si="124"/>
        <v>1565353296.0721962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1565353296.0721962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6522305.4003008176</v>
      </c>
      <c r="L2091" s="455">
        <f t="shared" ca="1" si="124"/>
        <v>1571875601.472497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1571875601.472497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6549481.6728020711</v>
      </c>
      <c r="L2092" s="455">
        <f t="shared" ca="1" si="124"/>
        <v>1578425083.145299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1578425083.145299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6576771.179772079</v>
      </c>
      <c r="L2093" s="455">
        <f t="shared" ca="1" si="124"/>
        <v>1585001854.3250711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1585001854.3250711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6604174.3930211291</v>
      </c>
      <c r="L2094" s="455">
        <f t="shared" ca="1" si="124"/>
        <v>1591606028.7180922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1591606028.7180922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6631691.7863253839</v>
      </c>
      <c r="L2095" s="455">
        <f t="shared" ca="1" si="124"/>
        <v>1598237720.5044177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1598237720.5044177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6659323.8354350738</v>
      </c>
      <c r="L2096" s="455">
        <f t="shared" ca="1" si="124"/>
        <v>1604897044.3398528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1604897044.3398528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6687071.0180827202</v>
      </c>
      <c r="L2097" s="455">
        <f t="shared" ca="1" si="124"/>
        <v>1611584115.3579354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1611584115.3579354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6714933.8139913976</v>
      </c>
      <c r="L2098" s="455">
        <f t="shared" ca="1" si="124"/>
        <v>1618299049.1719267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1618299049.1719267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6742912.7048830278</v>
      </c>
      <c r="L2099" s="455">
        <f t="shared" ca="1" si="124"/>
        <v>1625041961.8768098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1625041961.8768098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6771008.1744867079</v>
      </c>
      <c r="L2100" s="455">
        <f t="shared" ca="1" si="124"/>
        <v>1631812970.0512965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1631812970.0512965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6799220.7085470688</v>
      </c>
      <c r="L2101" s="455">
        <f t="shared" ca="1" si="124"/>
        <v>1638612190.7598436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1638612190.7598436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6827550.7948326813</v>
      </c>
      <c r="L2102" s="455">
        <f t="shared" ca="1" si="124"/>
        <v>1645439741.5546763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1645439741.5546763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6855998.9231444849</v>
      </c>
      <c r="L2103" s="455">
        <f t="shared" ca="1" si="124"/>
        <v>1652295740.4778209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1652295740.4778209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6884565.5853242539</v>
      </c>
      <c r="L2104" s="455">
        <f t="shared" ca="1" si="124"/>
        <v>1659180306.0631452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1659180306.0631452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6913251.2752631046</v>
      </c>
      <c r="L2105" s="455">
        <f t="shared" ca="1" si="124"/>
        <v>1666093557.3384082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1666093557.3384082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6942056.4889100343</v>
      </c>
      <c r="L2106" s="455">
        <f t="shared" ca="1" si="124"/>
        <v>1673035613.8273182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1673035613.8273182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6970981.7242804924</v>
      </c>
      <c r="L2107" s="455">
        <f t="shared" ca="1" si="124"/>
        <v>1680006595.5515988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1680006595.5515988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7000027.4814649951</v>
      </c>
      <c r="L2108" s="455">
        <f t="shared" ca="1" si="124"/>
        <v>1687006623.0330639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1687006623.0330639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7029194.2626377651</v>
      </c>
      <c r="L2109" s="455">
        <f t="shared" ca="1" si="124"/>
        <v>1694035817.2957017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1694035817.2957017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7058482.5720654242</v>
      </c>
      <c r="L2110" s="455">
        <f t="shared" ca="1" si="124"/>
        <v>1701094299.8677671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1701094299.8677671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7087892.9161156965</v>
      </c>
      <c r="L2111" s="455">
        <f t="shared" ca="1" si="124"/>
        <v>1708182192.7838829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1708182192.7838829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7117425.8032661779</v>
      </c>
      <c r="L2112" s="455">
        <f t="shared" ca="1" si="124"/>
        <v>1715299618.5871491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1715299618.5871491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7147081.7441131212</v>
      </c>
      <c r="L2113" s="455">
        <f t="shared" ca="1" si="124"/>
        <v>1722446700.3312624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1722446700.3312624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7176861.2513802601</v>
      </c>
      <c r="L2114" s="455">
        <f t="shared" ca="1" si="124"/>
        <v>1729623561.5826426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1729623561.5826426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7206764.8399276771</v>
      </c>
      <c r="L2115" s="455">
        <f t="shared" ca="1" si="124"/>
        <v>1736830326.4225702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1736830326.4225702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7236793.0267607104</v>
      </c>
      <c r="L2116" s="455">
        <f t="shared" ca="1" si="124"/>
        <v>1744067119.449331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1744067119.449331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7266946.3310388802</v>
      </c>
      <c r="L2117" s="455">
        <f t="shared" ca="1" si="124"/>
        <v>1751334065.78037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1751334065.78037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7297225.2740848744</v>
      </c>
      <c r="L2118" s="455">
        <f t="shared" ca="1" si="124"/>
        <v>1758631291.0544548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1758631291.0544548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7327630.3793935617</v>
      </c>
      <c r="L2119" s="455">
        <f t="shared" ca="1" si="124"/>
        <v>1765958921.4338484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1765958921.4338484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7358162.1726410352</v>
      </c>
      <c r="L2120" s="455">
        <f t="shared" ca="1" si="124"/>
        <v>1773317083.6064894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1773317083.6064894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7388821.1816937057</v>
      </c>
      <c r="L2121" s="455">
        <f t="shared" ca="1" si="124"/>
        <v>1780705904.7881832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1780705904.7881832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7419607.9366174303</v>
      </c>
      <c r="L2122" s="455">
        <f t="shared" ca="1" si="124"/>
        <v>1788125512.7248006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1788125512.7248006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7450522.9696866693</v>
      </c>
      <c r="L2123" s="455">
        <f t="shared" ca="1" si="124"/>
        <v>1795576035.6944873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1795576035.6944873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7481566.8153936975</v>
      </c>
      <c r="L2124" s="455">
        <f t="shared" ca="1" si="124"/>
        <v>1803057602.509881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1803057602.509881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7512740.0104578389</v>
      </c>
      <c r="L2125" s="455">
        <f t="shared" ca="1" si="124"/>
        <v>1810570342.5203388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1810570342.5203388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7544043.0938347438</v>
      </c>
      <c r="L2126" s="455">
        <f t="shared" ca="1" si="124"/>
        <v>1818114385.6141734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1818114385.6141734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7575476.6067257216</v>
      </c>
      <c r="L2127" s="455">
        <f t="shared" ca="1" si="124"/>
        <v>1825689862.2208991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1825689862.2208991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7607041.0925870789</v>
      </c>
      <c r="L2128" s="455">
        <f t="shared" ca="1" si="124"/>
        <v>1833296903.3134861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1833296903.3134861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7638737.0971395243</v>
      </c>
      <c r="L2129" s="455">
        <f t="shared" ca="1" si="124"/>
        <v>1840935640.4106257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1840935640.4106257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7670565.1683776071</v>
      </c>
      <c r="L2130" s="455">
        <f t="shared" ca="1" si="124"/>
        <v>1848606205.5790033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1848606205.5790033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7702525.8565791817</v>
      </c>
      <c r="L2131" s="455">
        <f t="shared" ca="1" si="124"/>
        <v>1856308731.4355824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1856308731.4355824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7734619.7143149264</v>
      </c>
      <c r="L2132" s="455">
        <f t="shared" ca="1" si="124"/>
        <v>1864043351.1498973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1864043351.1498973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7766847.2964579053</v>
      </c>
      <c r="L2133" s="455">
        <f t="shared" ca="1" si="124"/>
        <v>1871810198.4463553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1871810198.4463553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7799209.1601931471</v>
      </c>
      <c r="L2134" s="455">
        <f t="shared" ca="1" si="124"/>
        <v>1879609407.6065485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1879609407.6065485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7831705.8650272842</v>
      </c>
      <c r="L2135" s="455">
        <f t="shared" ca="1" si="124"/>
        <v>1887441113.4715757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1887441113.4715757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7864337.972798232</v>
      </c>
      <c r="L2136" s="455">
        <f t="shared" ca="1" si="124"/>
        <v>1895305451.4443741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1895305451.4443741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7897106.0476848911</v>
      </c>
      <c r="L2137" s="455">
        <f t="shared" ca="1" si="124"/>
        <v>1903202557.492059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1903202557.492059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7930010.656216911</v>
      </c>
      <c r="L2138" s="455">
        <f t="shared" ca="1" si="124"/>
        <v>1911132568.1482759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1911132568.1482759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7963052.3672844823</v>
      </c>
      <c r="L2139" s="455">
        <f t="shared" ca="1" si="124"/>
        <v>1919095620.5155604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1919095620.5155604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7996231.7521481682</v>
      </c>
      <c r="L2140" s="455">
        <f t="shared" ca="1" si="124"/>
        <v>1927091852.2677085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1927091852.2677085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8029549.3844487853</v>
      </c>
      <c r="L2141" s="455">
        <f t="shared" ca="1" si="124"/>
        <v>1935121401.6521573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1935121401.6521573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8063005.8402173221</v>
      </c>
      <c r="L2142" s="455">
        <f t="shared" ca="1" si="124"/>
        <v>1943184407.4923747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1943184407.4923747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8096601.697884893</v>
      </c>
      <c r="L2143" s="455">
        <f t="shared" ca="1" si="124"/>
        <v>1951281009.1902595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1951281009.1902595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8130337.5382927479</v>
      </c>
      <c r="L2144" s="455">
        <f t="shared" ca="1" si="124"/>
        <v>1959411346.7285521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1959411346.7285521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8164213.9447023002</v>
      </c>
      <c r="L2145" s="455">
        <f t="shared" ca="1" si="124"/>
        <v>1967575560.6732545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1967575560.6732545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8198231.5028052265</v>
      </c>
      <c r="L2146" s="455">
        <f t="shared" ca="1" si="124"/>
        <v>1975773792.1760597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1975773792.1760597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8232390.8007335821</v>
      </c>
      <c r="L2147" s="455">
        <f t="shared" ca="1" si="124"/>
        <v>1984006182.9767933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1984006182.9767933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8266692.4290699717</v>
      </c>
      <c r="L2148" s="455">
        <f t="shared" ca="1" si="124"/>
        <v>1992272875.4058633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1992272875.4058633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8301136.9808577625</v>
      </c>
      <c r="L2149" s="455">
        <f t="shared" ca="1" si="124"/>
        <v>2000574012.3867211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2000574012.3867211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8335725.0516113378</v>
      </c>
      <c r="L2150" s="455">
        <f t="shared" ca="1" si="124"/>
        <v>2008909737.4383326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2008909737.4383326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8370457.2393263858</v>
      </c>
      <c r="L2151" s="455">
        <f t="shared" ca="1" si="124"/>
        <v>2017280194.677659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2017280194.677659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8405334.1444902457</v>
      </c>
      <c r="L2152" s="455">
        <f t="shared" ca="1" si="124"/>
        <v>2025685528.8221493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2025685528.8221493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8440356.3700922877</v>
      </c>
      <c r="L2153" s="455">
        <f t="shared" ca="1" si="124"/>
        <v>2034125885.1922417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2034125885.1922417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8475524.5216343403</v>
      </c>
      <c r="L2154" s="455">
        <f t="shared" ca="1" si="124"/>
        <v>2042601409.713876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2042601409.713876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8510839.2071411498</v>
      </c>
      <c r="L2155" s="455">
        <f t="shared" ca="1" si="124"/>
        <v>2051112248.9210172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2051112248.9210172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8546301.0371709038</v>
      </c>
      <c r="L2156" s="455">
        <f t="shared" ca="1" si="124"/>
        <v>2059658549.9581881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2059658549.9581881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8581910.6248257831</v>
      </c>
      <c r="L2157" s="455">
        <f t="shared" ca="1" si="124"/>
        <v>2068240460.5830138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2068240460.5830138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8617668.5857625566</v>
      </c>
      <c r="L2158" s="455">
        <f t="shared" ca="1" si="124"/>
        <v>2076858129.1687763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2076858129.1687763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8653575.5382032339</v>
      </c>
      <c r="L2159" s="455">
        <f t="shared" ca="1" si="124"/>
        <v>2085511704.7069795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2085511704.7069795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8689632.1029457487</v>
      </c>
      <c r="L2160" s="455">
        <f t="shared" ca="1" si="124"/>
        <v>2094201336.8099253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2094201336.8099253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8725838.9033746887</v>
      </c>
      <c r="L2161" s="455">
        <f t="shared" ca="1" si="124"/>
        <v>2102927175.7133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2102927175.7133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8762196.5654720832</v>
      </c>
      <c r="L2162" s="455">
        <f t="shared" ca="1" si="124"/>
        <v>2111689372.2787721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2111689372.2787721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8798705.717828216</v>
      </c>
      <c r="L2163" s="455">
        <f t="shared" ca="1" si="124"/>
        <v>2120488077.9966004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2120488077.9966004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8835366.9916525017</v>
      </c>
      <c r="L2164" s="455">
        <f t="shared" ca="1" si="124"/>
        <v>2129323444.9882529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2129323444.9882529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8872181.0207843874</v>
      </c>
      <c r="L2165" s="455">
        <f t="shared" ca="1" si="124"/>
        <v>2138195626.0090373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2138195626.0090373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8909148.4417043235</v>
      </c>
      <c r="L2166" s="455">
        <f t="shared" ca="1" si="124"/>
        <v>2147104774.4507415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2147104774.4507415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8946269.8935447559</v>
      </c>
      <c r="L2167" s="455">
        <f t="shared" ca="1" si="124"/>
        <v>2156051044.3442864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2156051044.3442864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8983546.018101193</v>
      </c>
      <c r="L2168" s="455">
        <f t="shared" ca="1" si="124"/>
        <v>2165034590.3623877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2165034590.3623877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9020977.4598432817</v>
      </c>
      <c r="L2169" s="455">
        <f t="shared" ca="1" si="124"/>
        <v>2174055567.8222308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2174055567.8222308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9058564.8659259621</v>
      </c>
      <c r="L2170" s="455">
        <f t="shared" ca="1" si="124"/>
        <v>2183114132.6881566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2183114132.6881566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9096308.8862006515</v>
      </c>
      <c r="L2171" s="455">
        <f t="shared" ca="1" si="124"/>
        <v>2192210441.574357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2192210441.574357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9134210.1732264869</v>
      </c>
      <c r="L2172" s="455">
        <f t="shared" ca="1" si="124"/>
        <v>2201344651.7475834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2201344651.7475834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9172269.3822815977</v>
      </c>
      <c r="L2173" s="455">
        <f t="shared" ca="1" si="124"/>
        <v>2210516921.1298652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2210516921.1298652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9210487.1713744383</v>
      </c>
      <c r="L2174" s="455">
        <f t="shared" ca="1" si="124"/>
        <v>2219727408.3012395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2219727408.3012395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9248864.201255165</v>
      </c>
      <c r="L2175" s="455">
        <f t="shared" ca="1" si="124"/>
        <v>2228976272.5024948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2228976272.5024948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9287401.1354270615</v>
      </c>
      <c r="L2176" s="455">
        <f t="shared" ca="1" si="124"/>
        <v>2238263673.6379218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2238263673.6379218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9326098.6401580069</v>
      </c>
      <c r="L2177" s="455">
        <f t="shared" ca="1" si="124"/>
        <v>2247589772.27808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2247589772.27808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9364957.3844920006</v>
      </c>
      <c r="L2178" s="455">
        <f t="shared" ca="1" si="124"/>
        <v>2256954729.6625719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2256954729.6625719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9403978.0402607154</v>
      </c>
      <c r="L2179" s="455">
        <f t="shared" ca="1" si="124"/>
        <v>2266358707.7028327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2266358707.7028327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9443161.2820951361</v>
      </c>
      <c r="L2180" s="455">
        <f t="shared" ca="1" si="124"/>
        <v>2275801868.9849277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2275801868.9849277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9482507.7874371987</v>
      </c>
      <c r="L2181" s="455">
        <f t="shared" ca="1" si="124"/>
        <v>2285284376.7723646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2285284376.7723646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9522018.2365515195</v>
      </c>
      <c r="L2182" s="455">
        <f t="shared" ca="1" si="124"/>
        <v>2294806395.0089159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2294806395.0089159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9561693.3125371486</v>
      </c>
      <c r="L2183" s="455">
        <f t="shared" ca="1" si="124"/>
        <v>2304368088.3214531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2304368088.3214531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9601533.7013393883</v>
      </c>
      <c r="L2184" s="455">
        <f t="shared" ca="1" si="124"/>
        <v>2313969622.0227923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2313969622.0227923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9641540.0917616338</v>
      </c>
      <c r="L2185" s="455">
        <f t="shared" ca="1" si="124"/>
        <v>2323611162.1145539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2323611162.1145539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9681713.1754773073</v>
      </c>
      <c r="L2186" s="455">
        <f t="shared" ca="1" si="124"/>
        <v>2333292875.2900314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2333292875.2900314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9722053.6470417976</v>
      </c>
      <c r="L2187" s="455">
        <f t="shared" ca="1" si="124"/>
        <v>2343014928.9370732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2343014928.9370732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9762562.2039044723</v>
      </c>
      <c r="L2188" s="455">
        <f t="shared" ca="1" si="124"/>
        <v>2352777491.1409779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2352777491.1409779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9803239.5464207418</v>
      </c>
      <c r="L2189" s="455">
        <f t="shared" ca="1" si="124"/>
        <v>2362580730.6873984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2362580730.6873984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9844086.3778641596</v>
      </c>
      <c r="L2190" s="455">
        <f t="shared" ca="1" si="124"/>
        <v>2372424817.0652628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2372424817.0652628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9885103.4044385944</v>
      </c>
      <c r="L2191" s="455">
        <f t="shared" ca="1" si="124"/>
        <v>2382309920.4697013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2382309920.4697013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9926291.3352904227</v>
      </c>
      <c r="L2192" s="455">
        <f t="shared" ca="1" si="124"/>
        <v>2392236211.8049917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2392236211.8049917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9967650.8825207986</v>
      </c>
      <c r="L2193" s="455">
        <f t="shared" ca="1" si="124"/>
        <v>2402203862.6875124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2402203862.6875124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10009182.761197967</v>
      </c>
      <c r="L2194" s="455">
        <f t="shared" ca="1" si="124"/>
        <v>2412213045.4487104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2412213045.4487104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10050887.689369626</v>
      </c>
      <c r="L2195" s="455">
        <f t="shared" ca="1" si="124"/>
        <v>2422263933.1380801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2422263933.1380801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10092766.388075333</v>
      </c>
      <c r="L2196" s="455">
        <f t="shared" ca="1" si="124"/>
        <v>2432356699.5261555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2432356699.5261555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10134819.58135898</v>
      </c>
      <c r="L2197" s="455">
        <f t="shared" ca="1" si="124"/>
        <v>2442491519.1075144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2442491519.1075144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10177047.996281309</v>
      </c>
      <c r="L2198" s="455">
        <f t="shared" ca="1" si="124"/>
        <v>2452668567.1037955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2452668567.1037955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10219452.362932481</v>
      </c>
      <c r="L2199" s="455">
        <f t="shared" ca="1" si="124"/>
        <v>2462888019.4667282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2462888019.4667282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10262033.4144447</v>
      </c>
      <c r="L2200" s="455">
        <f t="shared" ca="1" si="124"/>
        <v>2473150052.8811731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2473150052.8811731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10304791.887004888</v>
      </c>
      <c r="L2201" s="455">
        <f t="shared" ca="1" si="124"/>
        <v>2483454844.768178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2483454844.768178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10347728.519867409</v>
      </c>
      <c r="L2202" s="455">
        <f t="shared" ca="1" si="124"/>
        <v>2493802573.2880454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2493802573.2880454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10390844.055366855</v>
      </c>
      <c r="L2203" s="455">
        <f t="shared" ca="1" si="124"/>
        <v>2504193417.3434124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2504193417.3434124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10434139.238930885</v>
      </c>
      <c r="L2204" s="455">
        <f t="shared" ca="1" si="124"/>
        <v>2514627556.5823431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2514627556.5823431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10477614.819093097</v>
      </c>
      <c r="L2205" s="455">
        <f t="shared" ca="1" si="124"/>
        <v>2525105171.4014363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2525105171.4014363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10521271.547505984</v>
      </c>
      <c r="L2206" s="455">
        <f t="shared" ca="1" si="124"/>
        <v>2535626442.9489422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2535626442.9489422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10565110.178953925</v>
      </c>
      <c r="L2207" s="455">
        <f t="shared" ca="1" si="124"/>
        <v>2546191553.1278963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2546191553.1278963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10609131.471366234</v>
      </c>
      <c r="L2208" s="455">
        <f t="shared" ca="1" si="124"/>
        <v>2556800684.5992627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2556800684.5992627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10653336.185830262</v>
      </c>
      <c r="L2209" s="455">
        <f t="shared" ca="1" si="124"/>
        <v>2567454020.7850928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2567454020.7850928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10697725.086604554</v>
      </c>
      <c r="L2210" s="455">
        <f t="shared" ca="1" si="124"/>
        <v>2578151745.8716974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2578151745.8716974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10742298.941132072</v>
      </c>
      <c r="L2211" s="455">
        <f t="shared" ca="1" si="124"/>
        <v>2588894044.8128295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2588894044.8128295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10787058.520053456</v>
      </c>
      <c r="L2212" s="455">
        <f t="shared" ca="1" si="124"/>
        <v>2599681103.3328829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2599681103.3328829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10832004.597220344</v>
      </c>
      <c r="L2213" s="455">
        <f t="shared" ca="1" si="124"/>
        <v>2610513107.9301033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2610513107.9301033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10877137.949708764</v>
      </c>
      <c r="L2214" s="455">
        <f t="shared" ca="1" si="124"/>
        <v>2621390245.8798122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2621390245.8798122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10922459.357832551</v>
      </c>
      <c r="L2215" s="455">
        <f t="shared" ca="1" si="124"/>
        <v>2632312705.2376447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2632312705.2376447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10967969.605156852</v>
      </c>
      <c r="L2216" s="455">
        <f t="shared" ca="1" si="124"/>
        <v>2643280674.8428016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2643280674.8428016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11013669.478511672</v>
      </c>
      <c r="L2217" s="455">
        <f t="shared" ca="1" si="124"/>
        <v>2654294344.3213134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2654294344.3213134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11059559.768005472</v>
      </c>
      <c r="L2218" s="455">
        <f t="shared" ca="1" si="124"/>
        <v>2665353904.0893188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2665353904.0893188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11105641.267038828</v>
      </c>
      <c r="L2219" s="455">
        <f t="shared" ca="1" si="124"/>
        <v>2676459545.3563576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2676459545.3563576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11151914.772318156</v>
      </c>
      <c r="L2220" s="455">
        <f t="shared" ca="1" si="124"/>
        <v>2687611460.1286759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2687611460.1286759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11198381.083869483</v>
      </c>
      <c r="L2221" s="455">
        <f t="shared" ca="1" si="124"/>
        <v>2698809841.2125454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2698809841.2125454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11245041.005052272</v>
      </c>
      <c r="L2222" s="455">
        <f t="shared" ca="1" si="124"/>
        <v>2710054882.2175975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2710054882.2175975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11291895.342573322</v>
      </c>
      <c r="L2223" s="455">
        <f t="shared" ca="1" si="124"/>
        <v>2721346777.5601707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2721346777.5601707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11338944.90650071</v>
      </c>
      <c r="L2224" s="455">
        <f t="shared" ca="1" si="124"/>
        <v>2732685722.4666715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2732685722.4666715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11386190.510277798</v>
      </c>
      <c r="L2225" s="455">
        <f t="shared" ca="1" si="124"/>
        <v>2744071912.9769492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2744071912.9769492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11433632.970737288</v>
      </c>
      <c r="L2226" s="455">
        <f t="shared" ca="1" si="124"/>
        <v>2755505545.9476867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2755505545.9476867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11481273.10811536</v>
      </c>
      <c r="L2227" s="455">
        <f t="shared" ca="1" si="124"/>
        <v>2766986819.0558019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2766986819.0558019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11529111.74606584</v>
      </c>
      <c r="L2228" s="455">
        <f t="shared" ca="1" si="124"/>
        <v>2778515930.8018675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2778515930.8018675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11577149.711674448</v>
      </c>
      <c r="L2229" s="455">
        <f t="shared" ca="1" si="124"/>
        <v>2790093080.5135417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2790093080.5135417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11625387.83547309</v>
      </c>
      <c r="L2230" s="455">
        <f t="shared" ca="1" si="124"/>
        <v>2801718468.3490148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2801718468.3490148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11673826.951454228</v>
      </c>
      <c r="L2231" s="455">
        <f t="shared" ca="1" si="124"/>
        <v>2813392295.3004689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2813392295.3004689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11722467.897085287</v>
      </c>
      <c r="L2232" s="455">
        <f t="shared" ca="1" si="124"/>
        <v>2825114763.1975541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2825114763.1975541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11771311.513323141</v>
      </c>
      <c r="L2233" s="455">
        <f t="shared" ca="1" si="124"/>
        <v>2836886074.7108774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2836886074.7108774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11820358.644628655</v>
      </c>
      <c r="L2234" s="455">
        <f t="shared" ca="1" si="124"/>
        <v>2848706433.3555059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2848706433.3555059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11869610.138981275</v>
      </c>
      <c r="L2235" s="455">
        <f t="shared" ca="1" si="124"/>
        <v>2860576043.4944873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2860576043.4944873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11919066.847893696</v>
      </c>
      <c r="L2236" s="455">
        <f t="shared" ca="1" si="124"/>
        <v>2872495110.342381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2872495110.342381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11968729.626426587</v>
      </c>
      <c r="L2237" s="455">
        <f t="shared" ca="1" si="124"/>
        <v>2884463839.9688077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2884463839.9688077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12018599.333203366</v>
      </c>
      <c r="L2238" s="455">
        <f t="shared" ca="1" si="124"/>
        <v>2896482439.302011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2896482439.302011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12068676.830425046</v>
      </c>
      <c r="L2239" s="455">
        <f t="shared" ca="1" si="124"/>
        <v>2908551116.1324363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2908551116.1324363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12118962.98388515</v>
      </c>
      <c r="L2240" s="455">
        <f t="shared" ca="1" si="124"/>
        <v>2920670079.1163216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2920670079.1163216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12169458.662984673</v>
      </c>
      <c r="L2241" s="455">
        <f t="shared" ca="1" si="124"/>
        <v>2932839537.7793064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2932839537.7793064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12220164.740747109</v>
      </c>
      <c r="L2242" s="455">
        <f t="shared" ca="1" si="124"/>
        <v>2945059702.5200534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2945059702.5200534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12271082.093833556</v>
      </c>
      <c r="L2243" s="455">
        <f t="shared" ca="1" si="124"/>
        <v>2957330784.6138868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2957330784.6138868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12322211.602557862</v>
      </c>
      <c r="L2244" s="455">
        <f t="shared" ca="1" si="124"/>
        <v>2969652996.2164445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2969652996.2164445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12373554.150901852</v>
      </c>
      <c r="L2245" s="455">
        <f t="shared" ca="1" si="124"/>
        <v>2982026550.3673463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2982026550.3673463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12425110.62653061</v>
      </c>
      <c r="L2246" s="455">
        <f t="shared" ca="1" si="124"/>
        <v>2994451660.9938769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2994451660.9938769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12476881.92080782</v>
      </c>
      <c r="L2247" s="455">
        <f t="shared" ca="1" si="124"/>
        <v>3006928542.9146848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3006928542.9146848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12528868.928811187</v>
      </c>
      <c r="L2248" s="455">
        <f t="shared" ca="1" si="124"/>
        <v>3019457411.8434958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3019457411.8434958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12581072.5493479</v>
      </c>
      <c r="L2249" s="455">
        <f t="shared" ca="1" si="124"/>
        <v>3032038484.3928437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3032038484.3928437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12633493.684970181</v>
      </c>
      <c r="L2250" s="455">
        <f t="shared" ca="1" si="124"/>
        <v>3044671978.0778141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3044671978.0778141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12686133.241990892</v>
      </c>
      <c r="L2251" s="455">
        <f t="shared" ca="1" si="124"/>
        <v>3057358111.3198051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3057358111.3198051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12738992.130499188</v>
      </c>
      <c r="L2252" s="455">
        <f t="shared" ca="1" si="124"/>
        <v>3070097103.4503045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3070097103.4503045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12792071.264376268</v>
      </c>
      <c r="L2253" s="455">
        <f t="shared" ca="1" si="124"/>
        <v>3082889174.7146807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3082889174.7146807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12845371.561311169</v>
      </c>
      <c r="L2254" s="455">
        <f t="shared" ca="1" si="124"/>
        <v>3095734546.2759919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3095734546.2759919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12898893.942816634</v>
      </c>
      <c r="L2255" s="455">
        <f t="shared" ca="1" si="124"/>
        <v>3108633440.2188087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3108633440.2188087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12952639.334245035</v>
      </c>
      <c r="L2256" s="455">
        <f t="shared" ca="1" si="124"/>
        <v>3121586079.5530539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3121586079.5530539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13006608.664804392</v>
      </c>
      <c r="L2257" s="455">
        <f t="shared" ca="1" si="124"/>
        <v>3134592688.2178583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3134592688.2178583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13060802.867574409</v>
      </c>
      <c r="L2258" s="455">
        <f t="shared" ca="1" si="124"/>
        <v>3147653491.0854325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3147653491.0854325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13115222.879522635</v>
      </c>
      <c r="L2259" s="455">
        <f t="shared" ca="1" si="124"/>
        <v>3160768713.9649553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3160768713.9649553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13169869.641520647</v>
      </c>
      <c r="L2260" s="455">
        <f t="shared" ca="1" si="124"/>
        <v>3173938583.6064758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3173938583.6064758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13224744.098360315</v>
      </c>
      <c r="L2261" s="455">
        <f t="shared" ca="1" si="124"/>
        <v>3187163327.7048364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3187163327.7048364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13279847.198770151</v>
      </c>
      <c r="L2262" s="455">
        <f t="shared" ca="1" si="124"/>
        <v>3200443174.9036064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3200443174.9036064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13335179.895431694</v>
      </c>
      <c r="L2263" s="455">
        <f t="shared" ca="1" si="124"/>
        <v>3213778354.7990379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3213778354.7990379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13390743.144995991</v>
      </c>
      <c r="L2264" s="455">
        <f t="shared" ca="1" si="124"/>
        <v>3227169097.9440341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3227169097.9440341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13446537.908100141</v>
      </c>
      <c r="L2265" s="455">
        <f t="shared" ca="1" si="124"/>
        <v>3240615635.8521342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3240615635.8521342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13502565.149383893</v>
      </c>
      <c r="L2266" s="455">
        <f t="shared" ca="1" si="124"/>
        <v>3254118201.0015182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3254118201.0015182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13558825.837506326</v>
      </c>
      <c r="L2267" s="455">
        <f t="shared" ca="1" si="124"/>
        <v>3267677026.8390245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3267677026.8390245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13615320.945162602</v>
      </c>
      <c r="L2268" s="455">
        <f t="shared" ca="1" si="124"/>
        <v>3281292347.7841873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3281292347.7841873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13672051.449100779</v>
      </c>
      <c r="L2269" s="455">
        <f t="shared" ca="1" si="124"/>
        <v>3294964399.2332883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3294964399.2332883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13729018.3301387</v>
      </c>
      <c r="L2270" s="455">
        <f t="shared" ca="1" si="124"/>
        <v>3308693417.563427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3308693417.563427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13786222.573180946</v>
      </c>
      <c r="L2271" s="455">
        <f t="shared" ca="1" si="124"/>
        <v>3322479640.1366081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3322479640.1366081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13843665.167235866</v>
      </c>
      <c r="L2272" s="455">
        <f t="shared" ca="1" si="124"/>
        <v>3336323305.303844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3336323305.303844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13901347.105432684</v>
      </c>
      <c r="L2273" s="455">
        <f t="shared" ca="1" si="124"/>
        <v>3350224652.4092765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3350224652.4092765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13959269.385038652</v>
      </c>
      <c r="L2274" s="455">
        <f t="shared" ca="1" si="124"/>
        <v>3364183921.7943153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3364183921.7943153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14017433.007476311</v>
      </c>
      <c r="L2275" s="455">
        <f t="shared" ca="1" si="124"/>
        <v>3378201354.8017917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3378201354.8017917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14075838.978340799</v>
      </c>
      <c r="L2276" s="455">
        <f t="shared" ca="1" si="124"/>
        <v>3392277193.7801323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3392277193.7801323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14134488.30741722</v>
      </c>
      <c r="L2277" s="455">
        <f t="shared" ca="1" si="124"/>
        <v>3406411682.0875497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3406411682.0875497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14193382.008698123</v>
      </c>
      <c r="L2278" s="455">
        <f t="shared" ca="1" si="124"/>
        <v>3420605064.0962477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3420605064.0962477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14252521.100401031</v>
      </c>
      <c r="L2279" s="455">
        <f t="shared" ca="1" si="124"/>
        <v>3434857585.1966486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3434857585.1966486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14311906.604986036</v>
      </c>
      <c r="L2280" s="455">
        <f t="shared" ca="1" si="124"/>
        <v>3449169491.8016348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3449169491.8016348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14371539.549173476</v>
      </c>
      <c r="L2281" s="455">
        <f t="shared" ca="1" si="124"/>
        <v>3463541031.3508081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3463541031.3508081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14431420.963961698</v>
      </c>
      <c r="L2282" s="455">
        <f t="shared" ca="1" si="124"/>
        <v>3477972452.3147697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3477972452.3147697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14491551.884644875</v>
      </c>
      <c r="L2283" s="455">
        <f t="shared" ca="1" si="124"/>
        <v>3492464004.1994147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3492464004.1994147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14551933.350830896</v>
      </c>
      <c r="L2284" s="455">
        <f t="shared" ca="1" si="124"/>
        <v>3507015937.5502458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3507015937.5502458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14612566.406459356</v>
      </c>
      <c r="L2285" s="455">
        <f t="shared" ca="1" si="124"/>
        <v>3521628503.9567051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3521628503.9567051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14673452.099819604</v>
      </c>
      <c r="L2286" s="455">
        <f t="shared" ca="1" si="124"/>
        <v>3536301956.0565248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3536301956.0565248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14734591.483568853</v>
      </c>
      <c r="L2287" s="455">
        <f t="shared" ca="1" si="124"/>
        <v>3551036547.5400934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3551036547.5400934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14795985.614750389</v>
      </c>
      <c r="L2288" s="455">
        <f t="shared" ca="1" si="124"/>
        <v>3565832533.1548438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3565832533.1548438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14857635.55481185</v>
      </c>
      <c r="L2289" s="455">
        <f t="shared" ca="1" si="124"/>
        <v>3580690168.7096558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3580690168.7096558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14919542.369623568</v>
      </c>
      <c r="L2290" s="455">
        <f t="shared" ca="1" si="124"/>
        <v>3595609711.0792794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3595609711.0792794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14981707.129496999</v>
      </c>
      <c r="L2291" s="455">
        <f t="shared" ca="1" si="124"/>
        <v>3610591418.2087765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3610591418.2087765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15044130.909203235</v>
      </c>
      <c r="L2292" s="455">
        <f t="shared" ca="1" si="124"/>
        <v>3625635549.1179795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3625635549.1179795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15106814.787991581</v>
      </c>
      <c r="L2293" s="455">
        <f t="shared" ca="1" si="124"/>
        <v>3640742363.9059711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3640742363.9059711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15169759.849608213</v>
      </c>
      <c r="L2294" s="455">
        <f t="shared" ca="1" si="124"/>
        <v>3655912123.7555795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3655912123.7555795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15232967.182314916</v>
      </c>
      <c r="L2295" s="455">
        <f t="shared" ca="1" si="124"/>
        <v>3671145090.9378943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3671145090.9378943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15296437.878907895</v>
      </c>
      <c r="L2296" s="455">
        <f t="shared" ca="1" si="124"/>
        <v>3686441528.816802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3686441528.816802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15360173.036736675</v>
      </c>
      <c r="L2297" s="455">
        <f t="shared" ca="1" si="124"/>
        <v>3701801701.8535385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3701801701.8535385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15424173.757723076</v>
      </c>
      <c r="L2298" s="455">
        <f t="shared" ca="1" si="124"/>
        <v>3717225875.6112614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3717225875.6112614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15488441.148380255</v>
      </c>
      <c r="L2299" s="455">
        <f t="shared" ca="1" si="124"/>
        <v>3732714316.7596416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3732714316.7596416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15552976.319831843</v>
      </c>
      <c r="L2300" s="455">
        <f t="shared" ca="1" si="124"/>
        <v>3748267293.0794735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3748267293.0794735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15617780.387831137</v>
      </c>
      <c r="L2301" s="455">
        <f t="shared" ca="1" si="124"/>
        <v>3763885073.4673047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3763885073.4673047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15682854.472780434</v>
      </c>
      <c r="L2302" s="455">
        <f t="shared" ca="1" si="124"/>
        <v>3779567927.9400849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3779567927.9400849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15748199.699750355</v>
      </c>
      <c r="L2303" s="455">
        <f t="shared" ref="L2303:L2557" ca="1" si="129">I2303-J2303+K2303</f>
        <v>3795316127.6398354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3795316127.6398354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15813817.198499314</v>
      </c>
      <c r="L2304" s="455">
        <f t="shared" ca="1" si="129"/>
        <v>3811129944.8383346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3811129944.8383346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15879708.103493063</v>
      </c>
      <c r="L2305" s="455">
        <f t="shared" ca="1" si="129"/>
        <v>3827009652.9418278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3827009652.9418278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15945873.553924283</v>
      </c>
      <c r="L2306" s="455">
        <f t="shared" ca="1" si="129"/>
        <v>3842955526.4957519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3842955526.4957519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16012314.693732299</v>
      </c>
      <c r="L2307" s="455">
        <f t="shared" ca="1" si="129"/>
        <v>3858967841.1894841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3858967841.1894841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16079032.671622852</v>
      </c>
      <c r="L2308" s="455">
        <f t="shared" ca="1" si="129"/>
        <v>3875046873.8611069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3875046873.8611069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16146028.641087946</v>
      </c>
      <c r="L2309" s="455">
        <f t="shared" ca="1" si="129"/>
        <v>3891192902.5021949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3891192902.5021949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16213303.760425812</v>
      </c>
      <c r="L2310" s="455">
        <f t="shared" ca="1" si="129"/>
        <v>3907406206.2626209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3907406206.2626209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16280859.19276092</v>
      </c>
      <c r="L2311" s="455">
        <f t="shared" ca="1" si="129"/>
        <v>3923687065.4553819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3923687065.4553819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16348696.106064089</v>
      </c>
      <c r="L2312" s="455">
        <f t="shared" ca="1" si="129"/>
        <v>3940035761.5614462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3940035761.5614462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16416815.673172694</v>
      </c>
      <c r="L2313" s="455">
        <f t="shared" ca="1" si="129"/>
        <v>3956452577.2346187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3956452577.2346187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16485219.07181091</v>
      </c>
      <c r="L2314" s="455">
        <f t="shared" ca="1" si="129"/>
        <v>3972937796.3064294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3972937796.3064294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16553907.484610122</v>
      </c>
      <c r="L2315" s="455">
        <f t="shared" ca="1" si="129"/>
        <v>3989491703.7910395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3989491703.7910395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16622882.099129332</v>
      </c>
      <c r="L2316" s="455">
        <f t="shared" ca="1" si="129"/>
        <v>4006114585.8901687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4006114585.8901687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16692144.107875701</v>
      </c>
      <c r="L2317" s="455">
        <f t="shared" ca="1" si="129"/>
        <v>4022806729.9980445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4022806729.9980445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16761694.708325185</v>
      </c>
      <c r="L2318" s="455">
        <f t="shared" ca="1" si="129"/>
        <v>4039568424.7063699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4039568424.7063699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16831535.102943208</v>
      </c>
      <c r="L2319" s="455">
        <f t="shared" ca="1" si="129"/>
        <v>4056399959.8093133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4056399959.8093133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16901666.49920547</v>
      </c>
      <c r="L2320" s="455">
        <f t="shared" ca="1" si="129"/>
        <v>4073301626.3085189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4073301626.3085189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16972090.109618831</v>
      </c>
      <c r="L2321" s="455">
        <f t="shared" ca="1" si="129"/>
        <v>4090273716.4181376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4090273716.4181376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17042807.151742242</v>
      </c>
      <c r="L2322" s="455">
        <f t="shared" ca="1" si="129"/>
        <v>4107316523.56988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4107316523.56988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17113818.848207831</v>
      </c>
      <c r="L2323" s="455">
        <f t="shared" ca="1" si="129"/>
        <v>4124430342.418088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4124430342.418088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17185126.426742032</v>
      </c>
      <c r="L2324" s="455">
        <f t="shared" ca="1" si="129"/>
        <v>4141615468.84483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4141615468.84483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17256731.120186791</v>
      </c>
      <c r="L2325" s="455">
        <f t="shared" ca="1" si="129"/>
        <v>4158872199.9650168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4158872199.9650168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17328634.166520901</v>
      </c>
      <c r="L2326" s="455">
        <f t="shared" ca="1" si="129"/>
        <v>4176200834.1315379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4176200834.1315379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17400836.808881409</v>
      </c>
      <c r="L2327" s="455">
        <f t="shared" ca="1" si="129"/>
        <v>4193601670.9404192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4193601670.9404192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17473340.295585081</v>
      </c>
      <c r="L2328" s="455">
        <f t="shared" ca="1" si="129"/>
        <v>4211075011.2360044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4211075011.2360044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17546145.88015002</v>
      </c>
      <c r="L2329" s="455">
        <f t="shared" ca="1" si="129"/>
        <v>4228621157.1161542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4228621157.1161542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17619254.821317308</v>
      </c>
      <c r="L2330" s="455">
        <f t="shared" ca="1" si="129"/>
        <v>4246240411.9374714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4246240411.9374714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17692668.383072797</v>
      </c>
      <c r="L2331" s="455">
        <f t="shared" ca="1" si="129"/>
        <v>4263933080.3205442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4263933080.3205442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17766387.834668934</v>
      </c>
      <c r="L2332" s="455">
        <f t="shared" ca="1" si="129"/>
        <v>4281699468.1552134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4281699468.1552134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17840414.450646721</v>
      </c>
      <c r="L2333" s="455">
        <f t="shared" ca="1" si="129"/>
        <v>4299539882.6058598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4299539882.6058598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17914749.51085775</v>
      </c>
      <c r="L2334" s="455">
        <f t="shared" ca="1" si="129"/>
        <v>4317454632.1167173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4317454632.1167173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17989394.300486322</v>
      </c>
      <c r="L2335" s="455">
        <f t="shared" ca="1" si="129"/>
        <v>4335444026.4172039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4335444026.4172039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18064350.110071681</v>
      </c>
      <c r="L2336" s="455">
        <f t="shared" ca="1" si="129"/>
        <v>4353508376.527276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4353508376.527276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18139618.235530317</v>
      </c>
      <c r="L2337" s="455">
        <f t="shared" ca="1" si="129"/>
        <v>4371647994.7628059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4371647994.7628059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18215199.97817836</v>
      </c>
      <c r="L2338" s="455">
        <f t="shared" ca="1" si="129"/>
        <v>4389863194.740984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4389863194.740984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18291096.644754101</v>
      </c>
      <c r="L2339" s="455">
        <f t="shared" ca="1" si="129"/>
        <v>4408154291.3857384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4408154291.3857384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18367309.547440577</v>
      </c>
      <c r="L2340" s="455">
        <f t="shared" ca="1" si="129"/>
        <v>4426521600.9331789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4426521600.9331789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18443840.003888246</v>
      </c>
      <c r="L2341" s="455">
        <f t="shared" ca="1" si="129"/>
        <v>4444965440.937067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4444965440.937067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18520689.337237779</v>
      </c>
      <c r="L2342" s="455">
        <f t="shared" ca="1" si="129"/>
        <v>4463486130.2743044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4463486130.2743044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18597858.876142934</v>
      </c>
      <c r="L2343" s="455">
        <f t="shared" ca="1" si="129"/>
        <v>4482083989.1504469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4482083989.1504469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18675349.954793528</v>
      </c>
      <c r="L2344" s="455">
        <f t="shared" ca="1" si="129"/>
        <v>4500759339.1052408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4500759339.1052408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18753163.912938502</v>
      </c>
      <c r="L2345" s="455">
        <f t="shared" ca="1" si="129"/>
        <v>4519512503.0181789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4519512503.0181789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18831302.095909078</v>
      </c>
      <c r="L2346" s="455">
        <f t="shared" ca="1" si="129"/>
        <v>4538343805.1140881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4538343805.1140881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18909765.854642034</v>
      </c>
      <c r="L2347" s="455">
        <f t="shared" ca="1" si="129"/>
        <v>4557253570.96873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4557253570.96873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18988556.545703042</v>
      </c>
      <c r="L2348" s="455">
        <f t="shared" ca="1" si="129"/>
        <v>4576242127.5144329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4576242127.5144329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19067675.531310137</v>
      </c>
      <c r="L2349" s="455">
        <f t="shared" ca="1" si="129"/>
        <v>4595309803.045743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4595309803.045743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19147124.17935726</v>
      </c>
      <c r="L2350" s="455">
        <f t="shared" ca="1" si="129"/>
        <v>4614456927.2251005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4614456927.2251005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19226903.863437917</v>
      </c>
      <c r="L2351" s="455">
        <f t="shared" ca="1" si="129"/>
        <v>4633683831.0885382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4633683831.0885382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19307015.96286891</v>
      </c>
      <c r="L2352" s="455">
        <f t="shared" ca="1" si="129"/>
        <v>4652990847.0514069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4652990847.0514069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19387461.862714194</v>
      </c>
      <c r="L2353" s="455">
        <f t="shared" ca="1" si="129"/>
        <v>4672378308.9141207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4672378308.9141207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19468242.953808837</v>
      </c>
      <c r="L2354" s="455">
        <f t="shared" ca="1" si="129"/>
        <v>4691846551.8679295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4691846551.8679295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19549360.63278304</v>
      </c>
      <c r="L2355" s="455">
        <f t="shared" ca="1" si="129"/>
        <v>4711395912.5007124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4711395912.5007124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19630816.302086301</v>
      </c>
      <c r="L2356" s="455">
        <f t="shared" ca="1" si="129"/>
        <v>4731026728.8027983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4731026728.8027983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19712611.370011657</v>
      </c>
      <c r="L2357" s="455">
        <f t="shared" ca="1" si="129"/>
        <v>4750739340.1728096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4750739340.1728096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19794747.250720039</v>
      </c>
      <c r="L2358" s="455">
        <f t="shared" ca="1" si="129"/>
        <v>4770534087.4235296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4770534087.4235296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19877225.364264708</v>
      </c>
      <c r="L2359" s="455">
        <f t="shared" ca="1" si="129"/>
        <v>4790411312.7877941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4790411312.7877941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19960047.136615809</v>
      </c>
      <c r="L2360" s="455">
        <f t="shared" ca="1" si="129"/>
        <v>4810371359.9244099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4810371359.9244099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20043213.999685042</v>
      </c>
      <c r="L2361" s="455">
        <f t="shared" ca="1" si="129"/>
        <v>4830414573.9240952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4830414573.9240952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20126727.391350396</v>
      </c>
      <c r="L2362" s="455">
        <f t="shared" ca="1" si="129"/>
        <v>4850541301.3154459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4850541301.3154459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20210588.755481023</v>
      </c>
      <c r="L2363" s="455">
        <f t="shared" ca="1" si="129"/>
        <v>4870751890.0709267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4870751890.0709267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20294799.541962195</v>
      </c>
      <c r="L2364" s="455">
        <f t="shared" ca="1" si="129"/>
        <v>4891046689.6128893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4891046689.6128893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20379361.206720371</v>
      </c>
      <c r="L2365" s="455">
        <f t="shared" ca="1" si="129"/>
        <v>4911426050.8196096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4911426050.8196096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20464275.211748373</v>
      </c>
      <c r="L2366" s="455">
        <f t="shared" ca="1" si="129"/>
        <v>4931890326.0313578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4931890326.0313578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20549543.025130656</v>
      </c>
      <c r="L2367" s="455">
        <f t="shared" ca="1" si="129"/>
        <v>4952439869.056488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4952439869.056488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20635166.121068701</v>
      </c>
      <c r="L2368" s="455">
        <f t="shared" ca="1" si="129"/>
        <v>4973075035.177557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4973075035.177557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20721145.979906488</v>
      </c>
      <c r="L2369" s="455">
        <f t="shared" ca="1" si="129"/>
        <v>4993796181.1574631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4993796181.1574631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20807484.088156097</v>
      </c>
      <c r="L2370" s="455">
        <f t="shared" ca="1" si="129"/>
        <v>5014603665.2456188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5014603665.2456188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20894181.938523412</v>
      </c>
      <c r="L2371" s="455">
        <f t="shared" ca="1" si="129"/>
        <v>5035497847.1841421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5035497847.1841421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20981241.029933926</v>
      </c>
      <c r="L2372" s="455">
        <f t="shared" ca="1" si="129"/>
        <v>5056479088.214076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5056479088.214076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21068662.867558651</v>
      </c>
      <c r="L2373" s="455">
        <f t="shared" ca="1" si="129"/>
        <v>5077547751.0816345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5077547751.0816345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21156448.962840144</v>
      </c>
      <c r="L2374" s="455">
        <f t="shared" ca="1" si="129"/>
        <v>5098704200.0444746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5098704200.0444746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21244600.833518643</v>
      </c>
      <c r="L2375" s="455">
        <f t="shared" ca="1" si="129"/>
        <v>5119948800.8779936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5119948800.8779936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21333120.003658306</v>
      </c>
      <c r="L2376" s="455">
        <f t="shared" ca="1" si="129"/>
        <v>5141281920.8816519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5141281920.8816519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21422008.00367355</v>
      </c>
      <c r="L2377" s="455">
        <f t="shared" ca="1" si="129"/>
        <v>5162703928.8853254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5162703928.8853254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21511266.370355524</v>
      </c>
      <c r="L2378" s="455">
        <f t="shared" ca="1" si="129"/>
        <v>5184215195.255681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5184215195.255681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21600896.646898672</v>
      </c>
      <c r="L2379" s="455">
        <f t="shared" ca="1" si="129"/>
        <v>5205816091.9025793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5205816091.9025793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21690900.382927414</v>
      </c>
      <c r="L2380" s="455">
        <f t="shared" ca="1" si="129"/>
        <v>5227506992.2855062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5227506992.2855062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21781279.134522941</v>
      </c>
      <c r="L2381" s="455">
        <f t="shared" ca="1" si="129"/>
        <v>5249288271.4200296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5249288271.4200296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21872034.464250125</v>
      </c>
      <c r="L2382" s="455">
        <f t="shared" ca="1" si="129"/>
        <v>5271160305.8842802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5271160305.8842802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21963167.941184502</v>
      </c>
      <c r="L2383" s="455">
        <f t="shared" ca="1" si="129"/>
        <v>5293123473.8254642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5293123473.8254642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22054681.140939433</v>
      </c>
      <c r="L2384" s="455">
        <f t="shared" ca="1" si="129"/>
        <v>5315178154.966404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5315178154.966404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22146575.645693351</v>
      </c>
      <c r="L2385" s="455">
        <f t="shared" ca="1" si="129"/>
        <v>5337324730.6120977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5337324730.6120977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22238853.044217072</v>
      </c>
      <c r="L2386" s="455">
        <f t="shared" ca="1" si="129"/>
        <v>5359563583.6563148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5359563583.6563148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22331514.931901313</v>
      </c>
      <c r="L2387" s="455">
        <f t="shared" ca="1" si="129"/>
        <v>5381895098.5882158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5381895098.5882158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22424562.910784233</v>
      </c>
      <c r="L2388" s="455">
        <f t="shared" ca="1" si="129"/>
        <v>5404319661.4989996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5404319661.4989996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22517998.589579165</v>
      </c>
      <c r="L2389" s="455">
        <f t="shared" ca="1" si="129"/>
        <v>5426837660.0885792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5426837660.0885792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22611823.583702412</v>
      </c>
      <c r="L2390" s="455">
        <f t="shared" ca="1" si="129"/>
        <v>5449449483.6722813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5449449483.6722813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22706039.515301172</v>
      </c>
      <c r="L2391" s="455">
        <f t="shared" ca="1" si="129"/>
        <v>5472155523.187582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5472155523.187582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22800648.013281591</v>
      </c>
      <c r="L2392" s="455">
        <f t="shared" ca="1" si="129"/>
        <v>5494956171.2008638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5494956171.2008638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22895650.713336933</v>
      </c>
      <c r="L2393" s="455">
        <f t="shared" ca="1" si="129"/>
        <v>5517851821.9142008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5517851821.9142008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22991049.257975835</v>
      </c>
      <c r="L2394" s="455">
        <f t="shared" ca="1" si="129"/>
        <v>5540842871.1721764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5540842871.1721764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23086845.296550736</v>
      </c>
      <c r="L2395" s="455">
        <f t="shared" ca="1" si="129"/>
        <v>5563929716.4687271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5563929716.4687271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23183040.485286362</v>
      </c>
      <c r="L2396" s="455">
        <f t="shared" ca="1" si="129"/>
        <v>5587112756.9540138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5587112756.9540138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23279636.48730839</v>
      </c>
      <c r="L2397" s="455">
        <f t="shared" ca="1" si="129"/>
        <v>5610392393.4413223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5610392393.4413223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23376634.972672176</v>
      </c>
      <c r="L2398" s="455">
        <f t="shared" ca="1" si="129"/>
        <v>5633769028.4139948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5633769028.4139948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23474037.618391644</v>
      </c>
      <c r="L2399" s="455">
        <f t="shared" ca="1" si="129"/>
        <v>5657243066.0323868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5657243066.0323868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23571846.108468279</v>
      </c>
      <c r="L2400" s="455">
        <f t="shared" ca="1" si="129"/>
        <v>5680814912.1408548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5680814912.1408548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23670062.13392023</v>
      </c>
      <c r="L2401" s="455">
        <f t="shared" ca="1" si="129"/>
        <v>5704484974.2747755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5704484974.2747755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23768687.392811563</v>
      </c>
      <c r="L2402" s="455">
        <f t="shared" ca="1" si="129"/>
        <v>5728253661.6675873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5728253661.6675873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23867723.590281613</v>
      </c>
      <c r="L2403" s="455">
        <f t="shared" ca="1" si="129"/>
        <v>5752121385.2578688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5752121385.2578688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23967172.438574452</v>
      </c>
      <c r="L2404" s="455">
        <f t="shared" ca="1" si="129"/>
        <v>5776088557.6964436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5776088557.6964436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24067035.657068513</v>
      </c>
      <c r="L2405" s="455">
        <f t="shared" ca="1" si="129"/>
        <v>5800155593.3535118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5800155593.3535118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24167314.9723063</v>
      </c>
      <c r="L2406" s="455">
        <f t="shared" ca="1" si="129"/>
        <v>5824322908.3258181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5824322908.3258181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24268012.118024241</v>
      </c>
      <c r="L2407" s="455">
        <f t="shared" ca="1" si="129"/>
        <v>5848590920.4438419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5848590920.4438419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24369128.835182674</v>
      </c>
      <c r="L2408" s="455">
        <f t="shared" ca="1" si="129"/>
        <v>5872960049.2790251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5872960049.2790251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24470666.871995937</v>
      </c>
      <c r="L2409" s="455">
        <f t="shared" ca="1" si="129"/>
        <v>5897430716.151021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5897430716.151021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24572627.983962588</v>
      </c>
      <c r="L2410" s="455">
        <f t="shared" ca="1" si="129"/>
        <v>5922003344.134984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5922003344.134984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24675013.933895767</v>
      </c>
      <c r="L2411" s="455">
        <f t="shared" ca="1" si="129"/>
        <v>5946678358.0688801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5946678358.0688801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24777826.491953667</v>
      </c>
      <c r="L2412" s="455">
        <f t="shared" ca="1" si="129"/>
        <v>5971456184.5608339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5971456184.5608339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24881067.435670141</v>
      </c>
      <c r="L2413" s="455">
        <f t="shared" ca="1" si="129"/>
        <v>5996337251.9965038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5996337251.9965038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24984738.549985431</v>
      </c>
      <c r="L2414" s="455">
        <f t="shared" ca="1" si="129"/>
        <v>6021321990.5464897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6021321990.5464897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25088841.627277039</v>
      </c>
      <c r="L2415" s="455">
        <f t="shared" ca="1" si="129"/>
        <v>6046410832.1737671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6046410832.1737671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25193378.467390697</v>
      </c>
      <c r="L2416" s="455">
        <f t="shared" ca="1" si="129"/>
        <v>6071604210.6411581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6071604210.6411581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25298350.877671491</v>
      </c>
      <c r="L2417" s="455">
        <f t="shared" ca="1" si="129"/>
        <v>6096902561.5188293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6096902561.5188293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25403760.67299512</v>
      </c>
      <c r="L2418" s="455">
        <f t="shared" ca="1" si="129"/>
        <v>6122306322.1918249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6122306322.1918249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25509609.675799269</v>
      </c>
      <c r="L2419" s="455">
        <f t="shared" ca="1" si="129"/>
        <v>6147815931.8676243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6147815931.8676243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25615899.716115102</v>
      </c>
      <c r="L2420" s="455">
        <f t="shared" ca="1" si="129"/>
        <v>6173431831.5837393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6173431831.5837393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25722632.631598912</v>
      </c>
      <c r="L2421" s="455">
        <f t="shared" ca="1" si="129"/>
        <v>6199154464.2153378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6199154464.2153378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25829810.267563906</v>
      </c>
      <c r="L2422" s="455">
        <f t="shared" ca="1" si="129"/>
        <v>6224984274.4829016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6224984274.4829016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25937434.47701209</v>
      </c>
      <c r="L2423" s="455">
        <f t="shared" ca="1" si="129"/>
        <v>6250921708.9599133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6250921708.9599133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26045507.120666306</v>
      </c>
      <c r="L2424" s="455">
        <f t="shared" ca="1" si="129"/>
        <v>6276967216.0805798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6276967216.0805798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26154030.067002416</v>
      </c>
      <c r="L2425" s="455">
        <f t="shared" ca="1" si="129"/>
        <v>6303121246.1475821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6303121246.1475821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26263005.192281593</v>
      </c>
      <c r="L2426" s="455">
        <f t="shared" ca="1" si="129"/>
        <v>6329384251.3398638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6329384251.3398638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26372434.380582765</v>
      </c>
      <c r="L2427" s="455">
        <f t="shared" ca="1" si="129"/>
        <v>6355756685.7204466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6355756685.7204466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26482319.523835193</v>
      </c>
      <c r="L2428" s="455">
        <f t="shared" ca="1" si="129"/>
        <v>6382239005.2442818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6382239005.2442818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26592662.521851175</v>
      </c>
      <c r="L2429" s="455">
        <f t="shared" ca="1" si="129"/>
        <v>6408831667.7661333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6408831667.7661333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26703465.282358889</v>
      </c>
      <c r="L2430" s="455">
        <f t="shared" ca="1" si="129"/>
        <v>6435535133.0484924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6435535133.0484924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26814729.721035384</v>
      </c>
      <c r="L2431" s="455">
        <f t="shared" ca="1" si="129"/>
        <v>6462349862.7695274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6462349862.7695274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26926457.761539698</v>
      </c>
      <c r="L2432" s="455">
        <f t="shared" ca="1" si="129"/>
        <v>6489276320.5310669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6489276320.5310669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27038651.33554611</v>
      </c>
      <c r="L2433" s="455">
        <f t="shared" ca="1" si="129"/>
        <v>6516314971.8666134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6516314971.8666134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27151312.382777557</v>
      </c>
      <c r="L2434" s="455">
        <f t="shared" ca="1" si="129"/>
        <v>6543466284.2493906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6543466284.2493906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27264442.851039127</v>
      </c>
      <c r="L2435" s="455">
        <f t="shared" ca="1" si="129"/>
        <v>6570730727.1004295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6570730727.1004295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27378044.696251791</v>
      </c>
      <c r="L2436" s="455">
        <f t="shared" ca="1" si="129"/>
        <v>6598108771.7966814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6598108771.7966814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27492119.882486172</v>
      </c>
      <c r="L2437" s="455">
        <f t="shared" ca="1" si="129"/>
        <v>6625600891.6791677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6625600891.6791677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27606670.381996531</v>
      </c>
      <c r="L2438" s="455">
        <f t="shared" ca="1" si="129"/>
        <v>6653207562.0611639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6653207562.0611639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27721698.175254848</v>
      </c>
      <c r="L2439" s="455">
        <f t="shared" ca="1" si="129"/>
        <v>6680929260.2364187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6680929260.2364187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27837205.250985079</v>
      </c>
      <c r="L2440" s="455">
        <f t="shared" ca="1" si="129"/>
        <v>6708766465.4874039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6708766465.4874039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27953193.606197517</v>
      </c>
      <c r="L2441" s="455">
        <f t="shared" ca="1" si="129"/>
        <v>6736719659.0936012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6736719659.0936012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28069665.246223338</v>
      </c>
      <c r="L2442" s="455">
        <f t="shared" ca="1" si="129"/>
        <v>6764789324.3398247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6764789324.3398247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28186622.184749264</v>
      </c>
      <c r="L2443" s="455">
        <f t="shared" ca="1" si="129"/>
        <v>6792975946.5245743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6792975946.5245743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28304066.443852391</v>
      </c>
      <c r="L2444" s="455">
        <f t="shared" ca="1" si="129"/>
        <v>6821280012.9684267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6821280012.9684267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28422000.054035112</v>
      </c>
      <c r="L2445" s="455">
        <f t="shared" ca="1" si="129"/>
        <v>6849702013.0224619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6849702013.0224619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28540425.054260254</v>
      </c>
      <c r="L2446" s="455">
        <f t="shared" ca="1" si="129"/>
        <v>6878242438.0767221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6878242438.0767221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28659343.491986338</v>
      </c>
      <c r="L2447" s="455">
        <f t="shared" ca="1" si="129"/>
        <v>6906901781.5687084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6906901781.5687084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28778757.423202951</v>
      </c>
      <c r="L2448" s="455">
        <f t="shared" ca="1" si="129"/>
        <v>6935680538.9919109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6935680538.9919109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28898668.912466291</v>
      </c>
      <c r="L2449" s="455">
        <f t="shared" ca="1" si="129"/>
        <v>6964579207.904377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6964579207.904377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29019080.0329349</v>
      </c>
      <c r="L2450" s="455">
        <f t="shared" ca="1" si="129"/>
        <v>6993598287.9373121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6993598287.9373121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29139992.866405468</v>
      </c>
      <c r="L2451" s="455">
        <f t="shared" ca="1" si="129"/>
        <v>7022738280.8037176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7022738280.8037176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29261409.503348824</v>
      </c>
      <c r="L2452" s="455">
        <f t="shared" ca="1" si="129"/>
        <v>7051999690.307066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7051999690.307066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29383332.042946108</v>
      </c>
      <c r="L2453" s="455">
        <f t="shared" ca="1" si="129"/>
        <v>7081383022.3500118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7081383022.3500118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29505762.593125053</v>
      </c>
      <c r="L2454" s="455">
        <f t="shared" ca="1" si="129"/>
        <v>7110888784.9431372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7110888784.9431372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29628703.270596404</v>
      </c>
      <c r="L2455" s="455">
        <f t="shared" ca="1" si="129"/>
        <v>7140517488.2137337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7140517488.2137337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29752156.200890556</v>
      </c>
      <c r="L2456" s="455">
        <f t="shared" ca="1" si="129"/>
        <v>7170269644.4146242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7170269644.4146242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29876123.518394265</v>
      </c>
      <c r="L2457" s="455">
        <f t="shared" ca="1" si="129"/>
        <v>7200145767.9330187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7200145767.9330187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30000607.366387576</v>
      </c>
      <c r="L2458" s="455">
        <f t="shared" ca="1" si="129"/>
        <v>7230146375.2994061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7230146375.2994061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30125609.897080857</v>
      </c>
      <c r="L2459" s="455">
        <f t="shared" ca="1" si="129"/>
        <v>7260271985.1964865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7260271985.1964865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30251133.271652032</v>
      </c>
      <c r="L2460" s="455">
        <f t="shared" ca="1" si="129"/>
        <v>7290523118.4681387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7290523118.4681387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30377179.660283912</v>
      </c>
      <c r="L2461" s="455">
        <f t="shared" ca="1" si="129"/>
        <v>7320900298.1284227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7320900298.1284227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30503751.242201757</v>
      </c>
      <c r="L2462" s="455">
        <f t="shared" ca="1" si="129"/>
        <v>7351404049.3706245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7351404049.3706245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30630850.205710936</v>
      </c>
      <c r="L2463" s="455">
        <f t="shared" ca="1" si="129"/>
        <v>7382034899.5763359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7382034899.5763359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30758478.748234734</v>
      </c>
      <c r="L2464" s="455">
        <f t="shared" ca="1" si="129"/>
        <v>7412793378.3245707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7412793378.3245707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30886639.076352376</v>
      </c>
      <c r="L2465" s="455">
        <f t="shared" ca="1" si="129"/>
        <v>7443680017.4009228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7443680017.4009228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31015333.405837178</v>
      </c>
      <c r="L2466" s="455">
        <f t="shared" ca="1" si="129"/>
        <v>7474695350.8067598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7474695350.8067598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31144563.961694833</v>
      </c>
      <c r="L2467" s="455">
        <f t="shared" ca="1" si="129"/>
        <v>7505839914.7684546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7505839914.7684546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31274332.978201892</v>
      </c>
      <c r="L2468" s="455">
        <f t="shared" ca="1" si="129"/>
        <v>7537114247.7466564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7537114247.7466564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31404642.698944397</v>
      </c>
      <c r="L2469" s="455">
        <f t="shared" ca="1" si="129"/>
        <v>7568518890.4456005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7568518890.4456005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31535495.37685667</v>
      </c>
      <c r="L2470" s="455">
        <f t="shared" ca="1" si="129"/>
        <v>7600054385.8224573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7600054385.8224573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31666893.274260238</v>
      </c>
      <c r="L2471" s="455">
        <f t="shared" ca="1" si="129"/>
        <v>7631721279.0967178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7631721279.0967178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31798838.662902992</v>
      </c>
      <c r="L2472" s="455">
        <f t="shared" ca="1" si="129"/>
        <v>7663520117.7596207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7663520117.7596207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31931333.823998414</v>
      </c>
      <c r="L2473" s="455">
        <f t="shared" ca="1" si="129"/>
        <v>7695451451.5836191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7695451451.5836191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32064381.048265073</v>
      </c>
      <c r="L2474" s="455">
        <f t="shared" ca="1" si="129"/>
        <v>7727515832.6318846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7727515832.6318846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32197982.635966189</v>
      </c>
      <c r="L2475" s="455">
        <f t="shared" ca="1" si="129"/>
        <v>7759713815.2678509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7759713815.2678509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32332140.896949377</v>
      </c>
      <c r="L2476" s="455">
        <f t="shared" ca="1" si="129"/>
        <v>7792045956.1648006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7792045956.1648006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32466858.15068667</v>
      </c>
      <c r="L2477" s="455">
        <f t="shared" ca="1" si="129"/>
        <v>7824512814.3154869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7824512814.3154869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32602136.726314526</v>
      </c>
      <c r="L2478" s="455">
        <f t="shared" ca="1" si="129"/>
        <v>7857114951.0418015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7857114951.0418015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32737978.962674171</v>
      </c>
      <c r="L2479" s="455">
        <f t="shared" ca="1" si="129"/>
        <v>7889852930.0044756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7889852930.0044756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32874387.208351981</v>
      </c>
      <c r="L2480" s="455">
        <f t="shared" ca="1" si="129"/>
        <v>7922727317.2128277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7922727317.2128277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33011363.821720116</v>
      </c>
      <c r="L2481" s="455">
        <f t="shared" ca="1" si="129"/>
        <v>7955738681.0345478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7955738681.0345478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33148911.170977283</v>
      </c>
      <c r="L2482" s="455">
        <f t="shared" ca="1" si="129"/>
        <v>7988887592.2055254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7988887592.2055254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33287031.634189684</v>
      </c>
      <c r="L2483" s="455">
        <f t="shared" ca="1" si="129"/>
        <v>8022174623.839715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8022174623.839715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33425727.599332143</v>
      </c>
      <c r="L2484" s="455">
        <f t="shared" ca="1" si="129"/>
        <v>8055600351.4390469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8055600351.4390469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33565001.464329354</v>
      </c>
      <c r="L2485" s="455">
        <f t="shared" ca="1" si="129"/>
        <v>8089165352.9033766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8089165352.9033766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33704855.637097403</v>
      </c>
      <c r="L2486" s="455">
        <f t="shared" ca="1" si="129"/>
        <v>8122870208.5404739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8122870208.5404739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33845292.535585307</v>
      </c>
      <c r="L2487" s="455">
        <f t="shared" ca="1" si="129"/>
        <v>8156715501.0760593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8156715501.0760593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33986314.587816916</v>
      </c>
      <c r="L2488" s="455">
        <f t="shared" ca="1" si="129"/>
        <v>8190701815.6638765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8190701815.6638765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34127924.231932819</v>
      </c>
      <c r="L2489" s="455">
        <f t="shared" ca="1" si="129"/>
        <v>8224829739.8958092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8224829739.8958092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34270123.916232541</v>
      </c>
      <c r="L2490" s="455">
        <f t="shared" ca="1" si="129"/>
        <v>8259099863.8120413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8259099863.8120413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34412916.099216841</v>
      </c>
      <c r="L2491" s="455">
        <f t="shared" ca="1" si="129"/>
        <v>8293512779.9112577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8293512779.9112577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34556303.249630243</v>
      </c>
      <c r="L2492" s="455">
        <f t="shared" ca="1" si="129"/>
        <v>8328069083.1608877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8328069083.1608877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34700287.846503697</v>
      </c>
      <c r="L2493" s="455">
        <f t="shared" ca="1" si="129"/>
        <v>8362769371.007391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8362769371.007391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34844872.379197456</v>
      </c>
      <c r="L2494" s="455">
        <f t="shared" ca="1" si="129"/>
        <v>8397614243.3865881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8397614243.3865881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34990059.347444117</v>
      </c>
      <c r="L2495" s="455">
        <f t="shared" ca="1" si="129"/>
        <v>8432604302.7340326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8432604302.7340326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35135851.261391796</v>
      </c>
      <c r="L2496" s="455">
        <f t="shared" ca="1" si="129"/>
        <v>8467740153.9954243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8467740153.9954243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35282250.6416476</v>
      </c>
      <c r="L2497" s="455">
        <f t="shared" ca="1" si="129"/>
        <v>8503022404.6370716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8503022404.6370716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35429260.019321129</v>
      </c>
      <c r="L2498" s="455">
        <f t="shared" ca="1" si="129"/>
        <v>8538451664.6563931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8538451664.6563931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35576881.936068304</v>
      </c>
      <c r="L2499" s="455">
        <f t="shared" ca="1" si="129"/>
        <v>8574028546.5924616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8574028546.5924616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35725118.944135256</v>
      </c>
      <c r="L2500" s="455">
        <f t="shared" ca="1" si="129"/>
        <v>8609753665.5365963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8609753665.5365963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35873973.606402487</v>
      </c>
      <c r="L2501" s="455">
        <f t="shared" ca="1" si="129"/>
        <v>8645627639.1429996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8645627639.1429996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36023448.496429168</v>
      </c>
      <c r="L2502" s="455">
        <f t="shared" ca="1" si="129"/>
        <v>8681651087.6394291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8681651087.6394291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36173546.198497623</v>
      </c>
      <c r="L2503" s="455">
        <f t="shared" ca="1" si="129"/>
        <v>8717824633.8379269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8717824633.8379269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36324269.307658032</v>
      </c>
      <c r="L2504" s="455">
        <f t="shared" ca="1" si="129"/>
        <v>8754148903.1455841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8754148903.1455841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36475620.429773264</v>
      </c>
      <c r="L2505" s="455">
        <f t="shared" ca="1" si="129"/>
        <v>8790624523.5753574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8790624523.5753574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36627602.181563988</v>
      </c>
      <c r="L2506" s="455">
        <f t="shared" ca="1" si="129"/>
        <v>8827252125.7569218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8827252125.7569218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36780217.190653838</v>
      </c>
      <c r="L2507" s="455">
        <f t="shared" ca="1" si="129"/>
        <v>8864032342.9475765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8864032342.9475765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36933468.095614903</v>
      </c>
      <c r="L2508" s="455">
        <f t="shared" ca="1" si="129"/>
        <v>8900965811.0431919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8900965811.0431919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37087357.546013296</v>
      </c>
      <c r="L2509" s="455">
        <f t="shared" ca="1" si="129"/>
        <v>8938053168.5892048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8938053168.5892048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37241888.202455021</v>
      </c>
      <c r="L2510" s="455">
        <f t="shared" ca="1" si="129"/>
        <v>8975295056.7916603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8975295056.7916603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37397062.736631915</v>
      </c>
      <c r="L2511" s="455">
        <f t="shared" ca="1" si="129"/>
        <v>9012692119.5282917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9012692119.5282917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37552883.83136788</v>
      </c>
      <c r="L2512" s="455">
        <f t="shared" ca="1" si="129"/>
        <v>9050245003.3596592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9050245003.3596592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37709354.180665247</v>
      </c>
      <c r="L2513" s="455">
        <f t="shared" ca="1" si="129"/>
        <v>9087954357.5403252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9087954357.5403252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37866476.489751354</v>
      </c>
      <c r="L2514" s="455">
        <f t="shared" ca="1" si="129"/>
        <v>9125820834.030077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9125820834.030077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38024253.47512532</v>
      </c>
      <c r="L2515" s="455">
        <f t="shared" ca="1" si="129"/>
        <v>9163845087.5052032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9163845087.5052032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38182687.86460501</v>
      </c>
      <c r="L2516" s="455">
        <f t="shared" ca="1" si="129"/>
        <v>9202027775.3698082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9202027775.3698082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38341782.397374198</v>
      </c>
      <c r="L2517" s="455">
        <f t="shared" ca="1" si="129"/>
        <v>9240369557.7671833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9240369557.7671833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38501539.82402993</v>
      </c>
      <c r="L2518" s="455">
        <f t="shared" ca="1" si="129"/>
        <v>9278871097.5912132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9278871097.5912132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38661962.906630054</v>
      </c>
      <c r="L2519" s="455">
        <f t="shared" ca="1" si="129"/>
        <v>9317533060.4978428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9317533060.4978428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38823054.41874101</v>
      </c>
      <c r="L2520" s="455">
        <f t="shared" ca="1" si="129"/>
        <v>9356356114.916584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9356356114.916584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38984817.145485766</v>
      </c>
      <c r="L2521" s="455">
        <f t="shared" ca="1" si="129"/>
        <v>9395340932.0620689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9395340932.0620689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39147253.88359195</v>
      </c>
      <c r="L2522" s="455">
        <f t="shared" ca="1" si="129"/>
        <v>9434488185.9456615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9434488185.9456615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39310367.441440254</v>
      </c>
      <c r="L2523" s="455">
        <f t="shared" ca="1" si="129"/>
        <v>9473798553.3871021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9473798553.3871021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39474160.639112927</v>
      </c>
      <c r="L2524" s="455">
        <f t="shared" ca="1" si="129"/>
        <v>9513272714.0262146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9513272714.0262146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39638636.308442563</v>
      </c>
      <c r="L2525" s="455">
        <f t="shared" ca="1" si="129"/>
        <v>9552911350.3346577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9552911350.3346577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39803797.29306107</v>
      </c>
      <c r="L2526" s="455">
        <f t="shared" ca="1" si="129"/>
        <v>9592715147.627718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9592715147.627718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39969646.448448822</v>
      </c>
      <c r="L2527" s="455">
        <f t="shared" ca="1" si="129"/>
        <v>9632684794.0761662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9632684794.0761662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40136186.641984023</v>
      </c>
      <c r="L2528" s="455">
        <f t="shared" ca="1" si="129"/>
        <v>9672820980.7181511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9672820980.7181511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40303420.752992295</v>
      </c>
      <c r="L2529" s="455">
        <f t="shared" ca="1" si="129"/>
        <v>9713124401.4711437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9713124401.4711437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40471351.672796428</v>
      </c>
      <c r="L2530" s="455">
        <f t="shared" ca="1" si="129"/>
        <v>9753595753.14394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9753595753.14394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40639982.304766417</v>
      </c>
      <c r="L2531" s="455">
        <f t="shared" ca="1" si="129"/>
        <v>9794235735.4487057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9794235735.4487057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40809315.564369604</v>
      </c>
      <c r="L2532" s="455">
        <f t="shared" ca="1" si="129"/>
        <v>9835045051.0130749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9835045051.0130749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40979354.379221141</v>
      </c>
      <c r="L2533" s="455">
        <f t="shared" ca="1" si="129"/>
        <v>9876024405.3922958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9876024405.3922958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41150101.689134568</v>
      </c>
      <c r="L2534" s="455">
        <f t="shared" ca="1" si="129"/>
        <v>9917174507.0814304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9917174507.0814304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41321560.446172625</v>
      </c>
      <c r="L2535" s="455">
        <f t="shared" ca="1" si="129"/>
        <v>9958496067.5276031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9958496067.5276031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41493733.614698343</v>
      </c>
      <c r="L2536" s="455">
        <f t="shared" ca="1" si="129"/>
        <v>9999989801.1423016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9999989801.1423016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41666624.171426259</v>
      </c>
      <c r="L2537" s="455">
        <f t="shared" ca="1" si="129"/>
        <v>10041656425.313728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10041656425.313728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41840235.105473869</v>
      </c>
      <c r="L2538" s="455">
        <f t="shared" ca="1" si="129"/>
        <v>10083496660.419203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10083496660.419203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42014569.418413341</v>
      </c>
      <c r="L2539" s="455">
        <f t="shared" ca="1" si="129"/>
        <v>10125511229.837616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10125511229.837616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42189630.124323398</v>
      </c>
      <c r="L2540" s="455">
        <f t="shared" ca="1" si="129"/>
        <v>10167700859.961939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10167700859.961939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42365420.249841414</v>
      </c>
      <c r="L2541" s="455">
        <f t="shared" ca="1" si="129"/>
        <v>10210066280.211781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10210066280.211781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42541942.834215753</v>
      </c>
      <c r="L2542" s="455">
        <f t="shared" ca="1" si="129"/>
        <v>10252608223.045996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10252608223.045996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42719200.929358318</v>
      </c>
      <c r="L2543" s="455">
        <f t="shared" ca="1" si="129"/>
        <v>10295327423.975353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10295327423.975353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42897197.599897303</v>
      </c>
      <c r="L2544" s="455">
        <f t="shared" ca="1" si="129"/>
        <v>10338224621.575251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10338224621.575251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43075935.923230208</v>
      </c>
      <c r="L2545" s="455">
        <f t="shared" ca="1" si="129"/>
        <v>10381300557.498482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10381300557.498482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43255418.98957701</v>
      </c>
      <c r="L2546" s="455">
        <f t="shared" ca="1" si="129"/>
        <v>10424555976.488058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10424555976.488058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43435649.902033575</v>
      </c>
      <c r="L2547" s="455">
        <f t="shared" ca="1" si="129"/>
        <v>10467991626.390091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10467991626.390091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43616631.77662538</v>
      </c>
      <c r="L2548" s="455">
        <f t="shared" ca="1" si="129"/>
        <v>10511608258.166716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10511608258.166716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43798367.742361315</v>
      </c>
      <c r="L2549" s="455">
        <f t="shared" ca="1" si="129"/>
        <v>10555406625.909077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10555406625.909077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43980860.941287816</v>
      </c>
      <c r="L2550" s="455">
        <f t="shared" ca="1" si="129"/>
        <v>10599387486.850365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10599387486.850365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44164114.528543189</v>
      </c>
      <c r="L2551" s="455">
        <f t="shared" ca="1" si="129"/>
        <v>10643551601.378908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10643551601.378908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44348131.67241212</v>
      </c>
      <c r="L2552" s="455">
        <f t="shared" ca="1" si="129"/>
        <v>10687899733.051321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10687899733.051321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44532915.554380506</v>
      </c>
      <c r="L2553" s="455">
        <f t="shared" ca="1" si="129"/>
        <v>10732432648.605701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10732432648.605701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44718469.369190425</v>
      </c>
      <c r="L2554" s="455">
        <f t="shared" ca="1" si="129"/>
        <v>10777151117.974892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10777151117.974892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44904796.324895382</v>
      </c>
      <c r="L2555" s="455">
        <f t="shared" ca="1" si="129"/>
        <v>10822055914.299788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10822055914.299788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45091899.642915778</v>
      </c>
      <c r="L2556" s="455">
        <f t="shared" ca="1" si="129"/>
        <v>10867147813.942703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10867147813.942703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45279782.558094598</v>
      </c>
      <c r="L2557" s="455">
        <f t="shared" ca="1" si="129"/>
        <v>10912427596.500797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10912427596.500797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45468448.318753324</v>
      </c>
      <c r="L2558" s="455">
        <f t="shared" ref="L2558:L2812" ca="1" si="134">I2558-J2558+K2558</f>
        <v>10957896044.819551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10957896044.819551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45657900.186748132</v>
      </c>
      <c r="L2559" s="455">
        <f t="shared" ca="1" si="134"/>
        <v>11003553945.0063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11003553945.0063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45848141.437526248</v>
      </c>
      <c r="L2560" s="455">
        <f t="shared" ca="1" si="134"/>
        <v>11049402086.443827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11049402086.443827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46039175.360182613</v>
      </c>
      <c r="L2561" s="455">
        <f t="shared" ca="1" si="134"/>
        <v>11095441261.804008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11095441261.804008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46231005.257516704</v>
      </c>
      <c r="L2562" s="455">
        <f t="shared" ca="1" si="134"/>
        <v>11141672267.061525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11141672267.061525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46423634.446089685</v>
      </c>
      <c r="L2563" s="455">
        <f t="shared" ca="1" si="134"/>
        <v>11188095901.507614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11188095901.507614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46617066.256281726</v>
      </c>
      <c r="L2564" s="455">
        <f t="shared" ca="1" si="134"/>
        <v>11234712967.763895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11234712967.763895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46811304.032349564</v>
      </c>
      <c r="L2565" s="455">
        <f t="shared" ca="1" si="134"/>
        <v>11281524271.796244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11281524271.796244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47006351.132484347</v>
      </c>
      <c r="L2566" s="455">
        <f t="shared" ca="1" si="134"/>
        <v>11328530622.928728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11328530622.928728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47202210.928869702</v>
      </c>
      <c r="L2567" s="455">
        <f t="shared" ca="1" si="134"/>
        <v>11375732833.857597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11375732833.857597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47398886.807739988</v>
      </c>
      <c r="L2568" s="455">
        <f t="shared" ca="1" si="134"/>
        <v>11423131720.665337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11423131720.665337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47596382.169438899</v>
      </c>
      <c r="L2569" s="455">
        <f t="shared" ca="1" si="134"/>
        <v>11470728102.834776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11470728102.834776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47794700.428478234</v>
      </c>
      <c r="L2570" s="455">
        <f t="shared" ca="1" si="134"/>
        <v>11518522803.263254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11518522803.263254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47993845.013596892</v>
      </c>
      <c r="L2571" s="455">
        <f t="shared" ca="1" si="134"/>
        <v>11566516648.276852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11566516648.276852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48193819.367820218</v>
      </c>
      <c r="L2572" s="455">
        <f t="shared" ca="1" si="134"/>
        <v>11614710467.644672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11614710467.644672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48394626.948519468</v>
      </c>
      <c r="L2573" s="455">
        <f t="shared" ca="1" si="134"/>
        <v>11663105094.593191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11663105094.593191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48596271.227471627</v>
      </c>
      <c r="L2574" s="455">
        <f t="shared" ca="1" si="134"/>
        <v>11711701365.820663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11711701365.820663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48798755.690919429</v>
      </c>
      <c r="L2575" s="455">
        <f t="shared" ca="1" si="134"/>
        <v>11760500121.511583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11760500121.511583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49002083.839631595</v>
      </c>
      <c r="L2576" s="455">
        <f t="shared" ca="1" si="134"/>
        <v>11809502205.351215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11809502205.351215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49206259.188963398</v>
      </c>
      <c r="L2577" s="455">
        <f t="shared" ca="1" si="134"/>
        <v>11858708464.540178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11858708464.540178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49411285.268917412</v>
      </c>
      <c r="L2578" s="455">
        <f t="shared" ca="1" si="134"/>
        <v>11908119749.809095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11908119749.809095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49617165.624204561</v>
      </c>
      <c r="L2579" s="455">
        <f t="shared" ca="1" si="134"/>
        <v>11957736915.4333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11957736915.4333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49823903.814305417</v>
      </c>
      <c r="L2580" s="455">
        <f t="shared" ca="1" si="134"/>
        <v>12007560819.247606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12007560819.247606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50031503.413531691</v>
      </c>
      <c r="L2581" s="455">
        <f t="shared" ca="1" si="134"/>
        <v>12057592322.661139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12057592322.661139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50239968.011088073</v>
      </c>
      <c r="L2582" s="455">
        <f t="shared" ca="1" si="134"/>
        <v>12107832290.672226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12107832290.672226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50449301.211134277</v>
      </c>
      <c r="L2583" s="455">
        <f t="shared" ca="1" si="134"/>
        <v>12158281591.88336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12158281591.88336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50659506.632847331</v>
      </c>
      <c r="L2584" s="455">
        <f t="shared" ca="1" si="134"/>
        <v>12208941098.516207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12208941098.516207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50870587.910484195</v>
      </c>
      <c r="L2585" s="455">
        <f t="shared" ca="1" si="134"/>
        <v>12259811686.426691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12259811686.426691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51082548.693444543</v>
      </c>
      <c r="L2586" s="455">
        <f t="shared" ca="1" si="134"/>
        <v>12310894235.120136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12310894235.120136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51295392.646333903</v>
      </c>
      <c r="L2587" s="455">
        <f t="shared" ca="1" si="134"/>
        <v>12362189627.76647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12362189627.76647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51509123.449026957</v>
      </c>
      <c r="L2588" s="455">
        <f t="shared" ca="1" si="134"/>
        <v>12413698751.215496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12413698751.215496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51723744.796731234</v>
      </c>
      <c r="L2589" s="455">
        <f t="shared" ca="1" si="134"/>
        <v>12465422496.012228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12465422496.012228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51939260.400050953</v>
      </c>
      <c r="L2590" s="455">
        <f t="shared" ca="1" si="134"/>
        <v>12517361756.412279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12517361756.412279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52155673.985051163</v>
      </c>
      <c r="L2591" s="455">
        <f t="shared" ca="1" si="134"/>
        <v>12569517430.397331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12569517430.397331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52372989.293322213</v>
      </c>
      <c r="L2592" s="455">
        <f t="shared" ca="1" si="134"/>
        <v>12621890419.690653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12621890419.690653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52591210.082044385</v>
      </c>
      <c r="L2593" s="455">
        <f t="shared" ca="1" si="134"/>
        <v>12674481629.772697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12674481629.772697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52810340.124052905</v>
      </c>
      <c r="L2594" s="455">
        <f t="shared" ca="1" si="134"/>
        <v>12727291969.896749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12727291969.896749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53030383.207903124</v>
      </c>
      <c r="L2595" s="455">
        <f t="shared" ca="1" si="134"/>
        <v>12780322353.104652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12780322353.104652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53251343.137936048</v>
      </c>
      <c r="L2596" s="455">
        <f t="shared" ca="1" si="134"/>
        <v>12833573696.242588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12833573696.242588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53473223.734344117</v>
      </c>
      <c r="L2597" s="455">
        <f t="shared" ca="1" si="134"/>
        <v>12887046919.976933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12887046919.976933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53696028.833237216</v>
      </c>
      <c r="L2598" s="455">
        <f t="shared" ca="1" si="134"/>
        <v>12940742948.810169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12940742948.810169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53919762.28670904</v>
      </c>
      <c r="L2599" s="455">
        <f t="shared" ca="1" si="134"/>
        <v>12994662711.096878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12994662711.096878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54144427.962903656</v>
      </c>
      <c r="L2600" s="455">
        <f t="shared" ca="1" si="134"/>
        <v>13048807139.059782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13048807139.059782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54370029.746082425</v>
      </c>
      <c r="L2601" s="455">
        <f t="shared" ca="1" si="134"/>
        <v>13103177168.805864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13103177168.805864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54596571.536691099</v>
      </c>
      <c r="L2602" s="455">
        <f t="shared" ca="1" si="134"/>
        <v>13157773740.342556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13157773740.342556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54824057.251427315</v>
      </c>
      <c r="L2603" s="455">
        <f t="shared" ca="1" si="134"/>
        <v>13212597797.593983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13212597797.593983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55052490.823308259</v>
      </c>
      <c r="L2604" s="455">
        <f t="shared" ca="1" si="134"/>
        <v>13267650288.417292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13267650288.417292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55281876.201738715</v>
      </c>
      <c r="L2605" s="455">
        <f t="shared" ca="1" si="134"/>
        <v>13322932164.61903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13322932164.61903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55512217.352579288</v>
      </c>
      <c r="L2606" s="455">
        <f t="shared" ca="1" si="134"/>
        <v>13378444381.971609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13378444381.971609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55743518.25821504</v>
      </c>
      <c r="L2607" s="455">
        <f t="shared" ca="1" si="134"/>
        <v>13434187900.229824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13434187900.229824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55975782.917624265</v>
      </c>
      <c r="L2608" s="455">
        <f t="shared" ca="1" si="134"/>
        <v>13490163683.147448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13490163683.147448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56209015.346447706</v>
      </c>
      <c r="L2609" s="455">
        <f t="shared" ca="1" si="134"/>
        <v>13546372698.493895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13546372698.493895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56443219.577057891</v>
      </c>
      <c r="L2610" s="455">
        <f t="shared" ca="1" si="134"/>
        <v>13602815918.070953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13602815918.070953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56678399.658628963</v>
      </c>
      <c r="L2611" s="455">
        <f t="shared" ca="1" si="134"/>
        <v>13659494317.729582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13659494317.729582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56914559.657206587</v>
      </c>
      <c r="L2612" s="455">
        <f t="shared" ca="1" si="134"/>
        <v>13716408877.386789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13716408877.386789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57151703.655778296</v>
      </c>
      <c r="L2613" s="455">
        <f t="shared" ca="1" si="134"/>
        <v>13773560581.042568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13773560581.042568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57389835.754344039</v>
      </c>
      <c r="L2614" s="455">
        <f t="shared" ca="1" si="134"/>
        <v>13830950416.796913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13830950416.796913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57628960.069987141</v>
      </c>
      <c r="L2615" s="455">
        <f t="shared" ca="1" si="134"/>
        <v>13888579376.866899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13888579376.866899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57869080.736945406</v>
      </c>
      <c r="L2616" s="455">
        <f t="shared" ca="1" si="134"/>
        <v>13946448457.603846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13946448457.603846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58110201.9066827</v>
      </c>
      <c r="L2617" s="455">
        <f t="shared" ca="1" si="134"/>
        <v>14004558659.510529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14004558659.510529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58352327.747960538</v>
      </c>
      <c r="L2618" s="455">
        <f t="shared" ca="1" si="134"/>
        <v>14062910987.25849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14062910987.25849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58595462.446910374</v>
      </c>
      <c r="L2619" s="455">
        <f t="shared" ca="1" si="134"/>
        <v>14121506449.7054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14121506449.7054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58839610.207105838</v>
      </c>
      <c r="L2620" s="455">
        <f t="shared" ca="1" si="134"/>
        <v>14180346059.912506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14180346059.912506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59084775.249635443</v>
      </c>
      <c r="L2621" s="455">
        <f t="shared" ca="1" si="134"/>
        <v>14239430835.162142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14239430835.162142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59330961.813175589</v>
      </c>
      <c r="L2622" s="455">
        <f t="shared" ca="1" si="134"/>
        <v>14298761796.975317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14298761796.975317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59578174.154063821</v>
      </c>
      <c r="L2623" s="455">
        <f t="shared" ca="1" si="134"/>
        <v>14358339971.129381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14358339971.129381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59826416.546372421</v>
      </c>
      <c r="L2624" s="455">
        <f t="shared" ca="1" si="134"/>
        <v>14418166387.675755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14418166387.675755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60075693.281982303</v>
      </c>
      <c r="L2625" s="455">
        <f t="shared" ca="1" si="134"/>
        <v>14478242080.957737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14478242080.957737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60326008.67065724</v>
      </c>
      <c r="L2626" s="455">
        <f t="shared" ca="1" si="134"/>
        <v>14538568089.628395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14538568089.628395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60577367.040118322</v>
      </c>
      <c r="L2627" s="455">
        <f t="shared" ca="1" si="134"/>
        <v>14599145456.668514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14599145456.668514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60829772.736118808</v>
      </c>
      <c r="L2628" s="455">
        <f t="shared" ca="1" si="134"/>
        <v>14659975229.404633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14659975229.404633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61083230.122519299</v>
      </c>
      <c r="L2629" s="455">
        <f t="shared" ca="1" si="134"/>
        <v>14721058459.527151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14721058459.527151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61337743.581363127</v>
      </c>
      <c r="L2630" s="455">
        <f t="shared" ca="1" si="134"/>
        <v>14782396203.108515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14782396203.108515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61593317.512952149</v>
      </c>
      <c r="L2631" s="455">
        <f t="shared" ca="1" si="134"/>
        <v>14843989520.621468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14843989520.621468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61849956.335922778</v>
      </c>
      <c r="L2632" s="455">
        <f t="shared" ca="1" si="134"/>
        <v>14905839476.95739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14905839476.95739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62107664.487322457</v>
      </c>
      <c r="L2633" s="455">
        <f t="shared" ca="1" si="134"/>
        <v>14967947141.444712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14967947141.444712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62366446.422686301</v>
      </c>
      <c r="L2634" s="455">
        <f t="shared" ca="1" si="134"/>
        <v>15030313587.867397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15030313587.867397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62626306.616114154</v>
      </c>
      <c r="L2635" s="455">
        <f t="shared" ca="1" si="134"/>
        <v>15092939894.483511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15092939894.483511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62887249.560347959</v>
      </c>
      <c r="L2636" s="455">
        <f t="shared" ca="1" si="134"/>
        <v>15155827144.043859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15155827144.043859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63149279.766849414</v>
      </c>
      <c r="L2637" s="455">
        <f t="shared" ca="1" si="134"/>
        <v>15218976423.810709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15218976423.810709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63412401.765877955</v>
      </c>
      <c r="L2638" s="455">
        <f t="shared" ca="1" si="134"/>
        <v>15282388825.576588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15282388825.576588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63676620.106569104</v>
      </c>
      <c r="L2639" s="455">
        <f t="shared" ca="1" si="134"/>
        <v>15346065445.683157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15346065445.683157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63941939.357013159</v>
      </c>
      <c r="L2640" s="455">
        <f t="shared" ca="1" si="134"/>
        <v>15410007385.040171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15410007385.040171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64208364.104334049</v>
      </c>
      <c r="L2641" s="455">
        <f t="shared" ca="1" si="134"/>
        <v>15474215749.144505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15474215749.144505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64475898.954768769</v>
      </c>
      <c r="L2642" s="455">
        <f t="shared" ca="1" si="134"/>
        <v>15538691648.099274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15538691648.099274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64744548.533746965</v>
      </c>
      <c r="L2643" s="455">
        <f t="shared" ca="1" si="134"/>
        <v>15603436196.63302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15603436196.63302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65014317.485970922</v>
      </c>
      <c r="L2644" s="455">
        <f t="shared" ca="1" si="134"/>
        <v>15668450514.118992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15668450514.118992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65285210.4754958</v>
      </c>
      <c r="L2645" s="455">
        <f t="shared" ca="1" si="134"/>
        <v>15733735724.594488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15733735724.594488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65557232.185810372</v>
      </c>
      <c r="L2646" s="455">
        <f t="shared" ca="1" si="134"/>
        <v>15799292956.780298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15799292956.780298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65830387.31991791</v>
      </c>
      <c r="L2647" s="455">
        <f t="shared" ca="1" si="134"/>
        <v>15865123344.100216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15865123344.100216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66104680.600417562</v>
      </c>
      <c r="L2648" s="455">
        <f t="shared" ca="1" si="134"/>
        <v>15931228024.700634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15931228024.700634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66380116.769585975</v>
      </c>
      <c r="L2649" s="455">
        <f t="shared" ca="1" si="134"/>
        <v>15997608141.470221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15997608141.470221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66656700.589459248</v>
      </c>
      <c r="L2650" s="455">
        <f t="shared" ca="1" si="134"/>
        <v>16064264842.059679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16064264842.059679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66934436.841915332</v>
      </c>
      <c r="L2651" s="455">
        <f t="shared" ca="1" si="134"/>
        <v>16131199278.901594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16131199278.901594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67213330.328756645</v>
      </c>
      <c r="L2652" s="455">
        <f t="shared" ca="1" si="134"/>
        <v>16198412609.23035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16198412609.23035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67493385.871793121</v>
      </c>
      <c r="L2653" s="455">
        <f t="shared" ca="1" si="134"/>
        <v>16265905995.102144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16265905995.102144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67774608.312925607</v>
      </c>
      <c r="L2654" s="455">
        <f t="shared" ca="1" si="134"/>
        <v>16333680603.41507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16333680603.41507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68057002.514229462</v>
      </c>
      <c r="L2655" s="455">
        <f t="shared" ca="1" si="134"/>
        <v>16401737605.929298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16401737605.929298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68340573.358038738</v>
      </c>
      <c r="L2656" s="455">
        <f t="shared" ca="1" si="134"/>
        <v>16470078179.287336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16470078179.287336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68625325.747030571</v>
      </c>
      <c r="L2657" s="455">
        <f t="shared" ca="1" si="134"/>
        <v>16538703505.034367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16538703505.034367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68911264.604309857</v>
      </c>
      <c r="L2658" s="455">
        <f t="shared" ca="1" si="134"/>
        <v>16607614769.638676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16607614769.638676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69198394.873494476</v>
      </c>
      <c r="L2659" s="455">
        <f t="shared" ca="1" si="134"/>
        <v>16676813164.512171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16676813164.512171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69486721.518800721</v>
      </c>
      <c r="L2660" s="455">
        <f t="shared" ca="1" si="134"/>
        <v>16746299886.030972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16746299886.030972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69776249.52512905</v>
      </c>
      <c r="L2661" s="455">
        <f t="shared" ca="1" si="134"/>
        <v>16816076135.556101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16816076135.556101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70066983.898150414</v>
      </c>
      <c r="L2662" s="455">
        <f t="shared" ca="1" si="134"/>
        <v>16886143119.45425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16886143119.45425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70358929.664392695</v>
      </c>
      <c r="L2663" s="455">
        <f t="shared" ca="1" si="134"/>
        <v>16956502049.118643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16956502049.118643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70652091.871327683</v>
      </c>
      <c r="L2664" s="455">
        <f t="shared" ca="1" si="134"/>
        <v>17027154140.989971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17027154140.989971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70946475.587458208</v>
      </c>
      <c r="L2665" s="455">
        <f t="shared" ca="1" si="134"/>
        <v>17098100616.577429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17098100616.577429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71242085.902405947</v>
      </c>
      <c r="L2666" s="455">
        <f t="shared" ca="1" si="134"/>
        <v>17169342702.479836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17169342702.479836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71538927.926999316</v>
      </c>
      <c r="L2667" s="455">
        <f t="shared" ca="1" si="134"/>
        <v>17240881630.406834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17240881630.406834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71837006.793361813</v>
      </c>
      <c r="L2668" s="455">
        <f t="shared" ca="1" si="134"/>
        <v>17312718637.200195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17312718637.200195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72136327.655000806</v>
      </c>
      <c r="L2669" s="455">
        <f t="shared" ca="1" si="134"/>
        <v>17384854964.855198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17384854964.855198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72436895.686896652</v>
      </c>
      <c r="L2670" s="455">
        <f t="shared" ca="1" si="134"/>
        <v>17457291860.542095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17457291860.542095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72738716.085592061</v>
      </c>
      <c r="L2671" s="455">
        <f t="shared" ca="1" si="134"/>
        <v>17530030576.627686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17530030576.627686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73041794.069282025</v>
      </c>
      <c r="L2672" s="455">
        <f t="shared" ca="1" si="134"/>
        <v>17603072370.696968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17603072370.696968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73346134.877904028</v>
      </c>
      <c r="L2673" s="455">
        <f t="shared" ca="1" si="134"/>
        <v>17676418505.574871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17676418505.574871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73651743.77322863</v>
      </c>
      <c r="L2674" s="455">
        <f t="shared" ca="1" si="134"/>
        <v>17750070249.348099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17750070249.348099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73958626.038950413</v>
      </c>
      <c r="L2675" s="455">
        <f t="shared" ca="1" si="134"/>
        <v>17824028875.387051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17824028875.387051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74266786.98077938</v>
      </c>
      <c r="L2676" s="455">
        <f t="shared" ca="1" si="134"/>
        <v>17898295662.367828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17898295662.367828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74576231.926532611</v>
      </c>
      <c r="L2677" s="455">
        <f t="shared" ca="1" si="134"/>
        <v>17972871894.294361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17972871894.294361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74886966.226226509</v>
      </c>
      <c r="L2678" s="455">
        <f t="shared" ca="1" si="134"/>
        <v>18047758860.520588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18047758860.520588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75198995.252169117</v>
      </c>
      <c r="L2679" s="455">
        <f t="shared" ca="1" si="134"/>
        <v>18122957855.772758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18122957855.772758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75512324.399053156</v>
      </c>
      <c r="L2680" s="455">
        <f t="shared" ca="1" si="134"/>
        <v>18198470180.17181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18198470180.17181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75826959.08404921</v>
      </c>
      <c r="L2681" s="455">
        <f t="shared" ca="1" si="134"/>
        <v>18274297139.255859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18274297139.255859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76142904.746899411</v>
      </c>
      <c r="L2682" s="455">
        <f t="shared" ca="1" si="134"/>
        <v>18350440044.002758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18350440044.002758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76460166.850011498</v>
      </c>
      <c r="L2683" s="455">
        <f t="shared" ca="1" si="134"/>
        <v>18426900210.852768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18426900210.852768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76778750.878553197</v>
      </c>
      <c r="L2684" s="455">
        <f t="shared" ca="1" si="134"/>
        <v>18503678961.731319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18503678961.731319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77098662.340547159</v>
      </c>
      <c r="L2685" s="455">
        <f t="shared" ca="1" si="134"/>
        <v>18580777624.071865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18580777624.071865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77419906.766966105</v>
      </c>
      <c r="L2686" s="455">
        <f t="shared" ca="1" si="134"/>
        <v>18658197530.838833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18658197530.838833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77742489.71182847</v>
      </c>
      <c r="L2687" s="455">
        <f t="shared" ca="1" si="134"/>
        <v>18735940020.550663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18735940020.550663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78066416.752294421</v>
      </c>
      <c r="L2688" s="455">
        <f t="shared" ca="1" si="134"/>
        <v>18814006437.302956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18814006437.302956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78391693.488762319</v>
      </c>
      <c r="L2689" s="455">
        <f t="shared" ca="1" si="134"/>
        <v>18892398130.791718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18892398130.791718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78718325.544965491</v>
      </c>
      <c r="L2690" s="455">
        <f t="shared" ca="1" si="134"/>
        <v>18971116456.336681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18971116456.336681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79046318.568069503</v>
      </c>
      <c r="L2691" s="455">
        <f t="shared" ca="1" si="134"/>
        <v>19050162774.904751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19050162774.904751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79375678.228769794</v>
      </c>
      <c r="L2692" s="455">
        <f t="shared" ca="1" si="134"/>
        <v>19129538453.133522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19129538453.133522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79706410.221389681</v>
      </c>
      <c r="L2693" s="455">
        <f t="shared" ca="1" si="134"/>
        <v>19209244863.354912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19209244863.354912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80038520.263978794</v>
      </c>
      <c r="L2694" s="455">
        <f t="shared" ca="1" si="134"/>
        <v>19289283383.618889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19289283383.618889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80372014.098412037</v>
      </c>
      <c r="L2695" s="455">
        <f t="shared" ca="1" si="134"/>
        <v>19369655397.7173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19369655397.7173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80706897.490488753</v>
      </c>
      <c r="L2696" s="455">
        <f t="shared" ca="1" si="134"/>
        <v>19450362295.20779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19450362295.20779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81043176.230032459</v>
      </c>
      <c r="L2697" s="455">
        <f t="shared" ca="1" si="134"/>
        <v>19531405471.437824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19531405471.437824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81380856.130990937</v>
      </c>
      <c r="L2698" s="455">
        <f t="shared" ca="1" si="134"/>
        <v>19612786327.568813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19612786327.568813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81719943.031536728</v>
      </c>
      <c r="L2699" s="455">
        <f t="shared" ca="1" si="134"/>
        <v>19694506270.600349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19694506270.600349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82060442.794168115</v>
      </c>
      <c r="L2700" s="455">
        <f t="shared" ca="1" si="134"/>
        <v>19776566713.394516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19776566713.394516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82402361.305810481</v>
      </c>
      <c r="L2701" s="455">
        <f t="shared" ca="1" si="134"/>
        <v>19858969074.700325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19858969074.700325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82745704.477918014</v>
      </c>
      <c r="L2702" s="455">
        <f t="shared" ca="1" si="134"/>
        <v>19941714779.178242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19941714779.178242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83090478.246576011</v>
      </c>
      <c r="L2703" s="455">
        <f t="shared" ca="1" si="134"/>
        <v>20024805257.424816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20024805257.424816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83436688.572603405</v>
      </c>
      <c r="L2704" s="455">
        <f t="shared" ca="1" si="134"/>
        <v>20108241945.997421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20108241945.997421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83784341.441655919</v>
      </c>
      <c r="L2705" s="455">
        <f t="shared" ca="1" si="134"/>
        <v>20192026287.439075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20192026287.439075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84133442.864329487</v>
      </c>
      <c r="L2706" s="455">
        <f t="shared" ca="1" si="134"/>
        <v>20276159730.303406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20276159730.303406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84483998.876264185</v>
      </c>
      <c r="L2707" s="455">
        <f t="shared" ca="1" si="134"/>
        <v>20360643729.179668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20360643729.179668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84836015.538248613</v>
      </c>
      <c r="L2708" s="455">
        <f t="shared" ca="1" si="134"/>
        <v>20445479744.717918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20445479744.717918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85189498.936324656</v>
      </c>
      <c r="L2709" s="455">
        <f t="shared" ca="1" si="134"/>
        <v>20530669243.654243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20530669243.654243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85544455.181892678</v>
      </c>
      <c r="L2710" s="455">
        <f t="shared" ca="1" si="134"/>
        <v>20616213698.836136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20616213698.836136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85900890.411817238</v>
      </c>
      <c r="L2711" s="455">
        <f t="shared" ca="1" si="134"/>
        <v>20702114589.247952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20702114589.247952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86258810.788533136</v>
      </c>
      <c r="L2712" s="455">
        <f t="shared" ca="1" si="134"/>
        <v>20788373400.036484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20788373400.036484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86618222.500152022</v>
      </c>
      <c r="L2713" s="455">
        <f t="shared" ca="1" si="134"/>
        <v>20874991622.536636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20874991622.536636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86979131.760569319</v>
      </c>
      <c r="L2714" s="455">
        <f t="shared" ca="1" si="134"/>
        <v>20961970754.297207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20961970754.297207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87341544.809571698</v>
      </c>
      <c r="L2715" s="455">
        <f t="shared" ca="1" si="134"/>
        <v>21049312299.106777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21049312299.106777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87705467.912944898</v>
      </c>
      <c r="L2716" s="455">
        <f t="shared" ca="1" si="134"/>
        <v>21137017767.019722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21137017767.019722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88070907.362582177</v>
      </c>
      <c r="L2717" s="455">
        <f t="shared" ca="1" si="134"/>
        <v>21225088674.382305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21225088674.382305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88437869.476592943</v>
      </c>
      <c r="L2718" s="455">
        <f t="shared" ca="1" si="134"/>
        <v>21313526543.858898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21313526543.858898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88806360.599412069</v>
      </c>
      <c r="L2719" s="455">
        <f t="shared" ca="1" si="134"/>
        <v>21402332904.458309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21402332904.458309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89176387.101909623</v>
      </c>
      <c r="L2720" s="455">
        <f t="shared" ca="1" si="134"/>
        <v>21491509291.560219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21491509291.560219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89547955.381500915</v>
      </c>
      <c r="L2721" s="455">
        <f t="shared" ca="1" si="134"/>
        <v>21581057246.941719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21581057246.941719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89921071.862257168</v>
      </c>
      <c r="L2722" s="455">
        <f t="shared" ca="1" si="134"/>
        <v>21670978318.803978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21670978318.803978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90295742.995016575</v>
      </c>
      <c r="L2723" s="455">
        <f t="shared" ca="1" si="134"/>
        <v>21761274061.798996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21761274061.798996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90671975.257495821</v>
      </c>
      <c r="L2724" s="455">
        <f t="shared" ca="1" si="134"/>
        <v>21851946037.056492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21851946037.056492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91049775.154402047</v>
      </c>
      <c r="L2725" s="455">
        <f t="shared" ca="1" si="134"/>
        <v>21942995812.210896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21942995812.210896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91429149.21754539</v>
      </c>
      <c r="L2726" s="455">
        <f t="shared" ca="1" si="134"/>
        <v>22034424961.42844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22034424961.42844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91810104.005951837</v>
      </c>
      <c r="L2727" s="455">
        <f t="shared" ca="1" si="134"/>
        <v>22126235065.434391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22126235065.434391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92192646.105976626</v>
      </c>
      <c r="L2728" s="455">
        <f t="shared" ca="1" si="134"/>
        <v>22218427711.540367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22218427711.540367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92576782.131418198</v>
      </c>
      <c r="L2729" s="455">
        <f t="shared" ca="1" si="134"/>
        <v>22311004493.671783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22311004493.671783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92962518.723632425</v>
      </c>
      <c r="L2730" s="455">
        <f t="shared" ca="1" si="134"/>
        <v>22403967012.395416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22403967012.395416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93349862.551647574</v>
      </c>
      <c r="L2731" s="455">
        <f t="shared" ca="1" si="134"/>
        <v>22497316874.947063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22497316874.947063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93738820.312279433</v>
      </c>
      <c r="L2732" s="455">
        <f t="shared" ca="1" si="134"/>
        <v>22591055695.259342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22591055695.259342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94129398.730247259</v>
      </c>
      <c r="L2733" s="455">
        <f t="shared" ca="1" si="134"/>
        <v>22685185093.98959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22685185093.98959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94521604.55828996</v>
      </c>
      <c r="L2734" s="455">
        <f t="shared" ca="1" si="134"/>
        <v>22779706698.547878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22779706698.547878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94915444.577282831</v>
      </c>
      <c r="L2735" s="455">
        <f t="shared" ca="1" si="134"/>
        <v>22874622143.12516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22874622143.12516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95310925.596354827</v>
      </c>
      <c r="L2736" s="455">
        <f t="shared" ca="1" si="134"/>
        <v>22969933068.721516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22969933068.721516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95708054.453006312</v>
      </c>
      <c r="L2737" s="455">
        <f t="shared" ca="1" si="134"/>
        <v>23065641123.174522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23065641123.174522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96106838.01322718</v>
      </c>
      <c r="L2738" s="455">
        <f t="shared" ca="1" si="134"/>
        <v>23161747961.187748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23161747961.187748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96507283.171615615</v>
      </c>
      <c r="L2739" s="455">
        <f t="shared" ca="1" si="134"/>
        <v>23258255244.359364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23258255244.359364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96909396.851497352</v>
      </c>
      <c r="L2740" s="455">
        <f t="shared" ca="1" si="134"/>
        <v>23355164641.210861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23355164641.210861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97313186.00504525</v>
      </c>
      <c r="L2741" s="455">
        <f t="shared" ca="1" si="134"/>
        <v>23452477827.215908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23452477827.215908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97718657.61339961</v>
      </c>
      <c r="L2742" s="455">
        <f t="shared" ca="1" si="134"/>
        <v>23550196484.829308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23550196484.829308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98125818.686788782</v>
      </c>
      <c r="L2743" s="455">
        <f t="shared" ca="1" si="134"/>
        <v>23648322303.516098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23648322303.516098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98534676.264650404</v>
      </c>
      <c r="L2744" s="455">
        <f t="shared" ca="1" si="134"/>
        <v>23746856979.78075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23746856979.78075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98945237.415753126</v>
      </c>
      <c r="L2745" s="455">
        <f t="shared" ca="1" si="134"/>
        <v>23845802217.196503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23845802217.196503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99357509.238318756</v>
      </c>
      <c r="L2746" s="455">
        <f t="shared" ca="1" si="134"/>
        <v>23945159726.434822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23945159726.434822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99771498.860145092</v>
      </c>
      <c r="L2747" s="455">
        <f t="shared" ca="1" si="134"/>
        <v>24044931225.294968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24044931225.294968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100187213.43872903</v>
      </c>
      <c r="L2748" s="455">
        <f t="shared" ca="1" si="134"/>
        <v>24145118438.733696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24145118438.733696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100604660.16139039</v>
      </c>
      <c r="L2749" s="455">
        <f t="shared" ca="1" si="134"/>
        <v>24245723098.895088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24245723098.895088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101023846.2453962</v>
      </c>
      <c r="L2750" s="455">
        <f t="shared" ca="1" si="134"/>
        <v>24346746945.140484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24346746945.140484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101444778.93808535</v>
      </c>
      <c r="L2751" s="455">
        <f t="shared" ca="1" si="134"/>
        <v>24448191724.078568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24448191724.078568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101867465.51699403</v>
      </c>
      <c r="L2752" s="455">
        <f t="shared" ca="1" si="134"/>
        <v>24550059189.595562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24550059189.595562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102291913.28998151</v>
      </c>
      <c r="L2753" s="455">
        <f t="shared" ca="1" si="134"/>
        <v>24652351102.885544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24652351102.885544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102718129.59535643</v>
      </c>
      <c r="L2754" s="455">
        <f t="shared" ca="1" si="134"/>
        <v>24755069232.4809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24755069232.4809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103146121.80200374</v>
      </c>
      <c r="L2755" s="455">
        <f t="shared" ca="1" si="134"/>
        <v>24858215354.282902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24858215354.282902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103575897.30951209</v>
      </c>
      <c r="L2756" s="455">
        <f t="shared" ca="1" si="134"/>
        <v>24961791251.592415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24961791251.592415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104007463.54830173</v>
      </c>
      <c r="L2757" s="455">
        <f t="shared" ca="1" si="134"/>
        <v>25065798715.140717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25065798715.140717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104440827.97975299</v>
      </c>
      <c r="L2758" s="455">
        <f t="shared" ca="1" si="134"/>
        <v>25170239543.120468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25170239543.120468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104875998.09633528</v>
      </c>
      <c r="L2759" s="455">
        <f t="shared" ca="1" si="134"/>
        <v>25275115541.216805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25275115541.216805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105312981.42173669</v>
      </c>
      <c r="L2760" s="455">
        <f t="shared" ca="1" si="134"/>
        <v>25380428522.638542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25380428522.638542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105751785.51099393</v>
      </c>
      <c r="L2761" s="455">
        <f t="shared" ca="1" si="134"/>
        <v>25486180308.149536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25486180308.149536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106192417.95062307</v>
      </c>
      <c r="L2762" s="455">
        <f t="shared" ca="1" si="134"/>
        <v>25592372726.100159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25592372726.100159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106634886.35875066</v>
      </c>
      <c r="L2763" s="455">
        <f t="shared" ca="1" si="134"/>
        <v>25699007612.458908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25699007612.458908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107079198.38524544</v>
      </c>
      <c r="L2764" s="455">
        <f t="shared" ca="1" si="134"/>
        <v>25806086810.844154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25806086810.844154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107525361.71185064</v>
      </c>
      <c r="L2765" s="455">
        <f t="shared" ca="1" si="134"/>
        <v>25913612172.556004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25913612172.556004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107973384.05231668</v>
      </c>
      <c r="L2766" s="455">
        <f t="shared" ca="1" si="134"/>
        <v>26021585556.608322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26021585556.608322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108423273.15253468</v>
      </c>
      <c r="L2767" s="455">
        <f t="shared" ca="1" si="134"/>
        <v>26130008829.760857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26130008829.760857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108875036.79067023</v>
      </c>
      <c r="L2768" s="455">
        <f t="shared" ca="1" si="134"/>
        <v>26238883866.551525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26238883866.551525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109328682.77729802</v>
      </c>
      <c r="L2769" s="455">
        <f t="shared" ca="1" si="134"/>
        <v>26348212549.328823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26348212549.328823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109784218.95553677</v>
      </c>
      <c r="L2770" s="455">
        <f t="shared" ca="1" si="134"/>
        <v>26457996768.284359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26457996768.284359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110241653.20118482</v>
      </c>
      <c r="L2771" s="455">
        <f t="shared" ca="1" si="134"/>
        <v>26568238421.485542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26568238421.485542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110700993.42285642</v>
      </c>
      <c r="L2772" s="455">
        <f t="shared" ca="1" si="134"/>
        <v>26678939414.908398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26678939414.908398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111162247.56211832</v>
      </c>
      <c r="L2773" s="455">
        <f t="shared" ca="1" si="134"/>
        <v>26790101662.470516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26790101662.470516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111625423.59362717</v>
      </c>
      <c r="L2774" s="455">
        <f t="shared" ca="1" si="134"/>
        <v>26901727086.064144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26901727086.064144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112090529.52526724</v>
      </c>
      <c r="L2775" s="455">
        <f t="shared" ca="1" si="134"/>
        <v>27013817615.589413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27013817615.589413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112557573.39828922</v>
      </c>
      <c r="L2776" s="455">
        <f t="shared" ca="1" si="134"/>
        <v>27126375188.987701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27126375188.987701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113026563.28744873</v>
      </c>
      <c r="L2777" s="455">
        <f t="shared" ca="1" si="134"/>
        <v>27239401752.27515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27239401752.27515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113497507.30114645</v>
      </c>
      <c r="L2778" s="455">
        <f t="shared" ca="1" si="134"/>
        <v>27352899259.576298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27352899259.576298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113970413.58156793</v>
      </c>
      <c r="L2779" s="455">
        <f t="shared" ca="1" si="134"/>
        <v>27466869673.157867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27466869673.157867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114445290.30482444</v>
      </c>
      <c r="L2780" s="455">
        <f t="shared" ca="1" si="134"/>
        <v>27581314963.462692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27581314963.462692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114922145.68109454</v>
      </c>
      <c r="L2781" s="455">
        <f t="shared" ca="1" si="134"/>
        <v>27696237109.143787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27696237109.143787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115400987.95476578</v>
      </c>
      <c r="L2782" s="455">
        <f t="shared" ca="1" si="134"/>
        <v>27811638097.098553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27811638097.098553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115881825.4045773</v>
      </c>
      <c r="L2783" s="455">
        <f t="shared" ca="1" si="134"/>
        <v>27927519922.503132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27927519922.503132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116364666.34376304</v>
      </c>
      <c r="L2784" s="455">
        <f t="shared" ca="1" si="134"/>
        <v>28043884588.846893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28043884588.846893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116849519.12019537</v>
      </c>
      <c r="L2785" s="455">
        <f t="shared" ca="1" si="134"/>
        <v>28160734107.967087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28160734107.967087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117336392.11652951</v>
      </c>
      <c r="L2786" s="455">
        <f t="shared" ca="1" si="134"/>
        <v>28278070500.083618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28278070500.083618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117825293.7503484</v>
      </c>
      <c r="L2787" s="455">
        <f t="shared" ca="1" si="134"/>
        <v>28395895793.833965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28395895793.833965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118316232.47430819</v>
      </c>
      <c r="L2788" s="455">
        <f t="shared" ca="1" si="134"/>
        <v>28514212026.308273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28514212026.308273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118809216.77628447</v>
      </c>
      <c r="L2789" s="455">
        <f t="shared" ca="1" si="134"/>
        <v>28633021243.084557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28633021243.084557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119304255.17951898</v>
      </c>
      <c r="L2790" s="455">
        <f t="shared" ca="1" si="134"/>
        <v>28752325498.264076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28752325498.264076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119801356.24276698</v>
      </c>
      <c r="L2791" s="455">
        <f t="shared" ca="1" si="134"/>
        <v>28872126854.506844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28872126854.506844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120300528.56044517</v>
      </c>
      <c r="L2792" s="455">
        <f t="shared" ca="1" si="134"/>
        <v>28992427383.067287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28992427383.067287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120801780.76278037</v>
      </c>
      <c r="L2793" s="455">
        <f t="shared" ca="1" si="134"/>
        <v>29113229163.830067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29113229163.830067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121305121.51595861</v>
      </c>
      <c r="L2794" s="455">
        <f t="shared" ca="1" si="134"/>
        <v>29234534285.346024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29234534285.346024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121810559.52227509</v>
      </c>
      <c r="L2795" s="455">
        <f t="shared" ca="1" si="134"/>
        <v>29356344844.868298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29356344844.868298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122318103.52028458</v>
      </c>
      <c r="L2796" s="455">
        <f t="shared" ca="1" si="134"/>
        <v>29478662948.38858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29478662948.38858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122827762.28495242</v>
      </c>
      <c r="L2797" s="455">
        <f t="shared" ca="1" si="134"/>
        <v>29601490710.673534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29601490710.673534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123339544.6278064</v>
      </c>
      <c r="L2798" s="455">
        <f t="shared" ca="1" si="134"/>
        <v>29724830255.301342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29724830255.301342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123853459.39708893</v>
      </c>
      <c r="L2799" s="455">
        <f t="shared" ca="1" si="134"/>
        <v>29848683714.698429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29848683714.698429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124369515.47791012</v>
      </c>
      <c r="L2800" s="455">
        <f t="shared" ca="1" si="134"/>
        <v>29973053230.176338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29973053230.176338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124887721.79240142</v>
      </c>
      <c r="L2801" s="455">
        <f t="shared" ca="1" si="134"/>
        <v>30097940951.968739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30097940951.968739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125408087.29986975</v>
      </c>
      <c r="L2802" s="455">
        <f t="shared" ca="1" si="134"/>
        <v>30223349039.268608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30223349039.268608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125930620.99695253</v>
      </c>
      <c r="L2803" s="455">
        <f t="shared" ca="1" si="134"/>
        <v>30349279660.26556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30349279660.26556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126455331.91777317</v>
      </c>
      <c r="L2804" s="455">
        <f t="shared" ca="1" si="134"/>
        <v>30475734992.183334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30475734992.183334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126982229.13409723</v>
      </c>
      <c r="L2805" s="455">
        <f t="shared" ca="1" si="134"/>
        <v>30602717221.317432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30602717221.317432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127511321.7554893</v>
      </c>
      <c r="L2806" s="455">
        <f t="shared" ca="1" si="134"/>
        <v>30730228543.072922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30730228543.072922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128042618.92947051</v>
      </c>
      <c r="L2807" s="455">
        <f t="shared" ca="1" si="134"/>
        <v>30858271162.002392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30858271162.002392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128576129.84167661</v>
      </c>
      <c r="L2808" s="455">
        <f t="shared" ca="1" si="134"/>
        <v>30986847291.844067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30986847291.844067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129111863.71601696</v>
      </c>
      <c r="L2809" s="455">
        <f t="shared" ca="1" si="134"/>
        <v>31115959155.560085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31115959155.560085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129649829.81483369</v>
      </c>
      <c r="L2810" s="455">
        <f t="shared" ca="1" si="134"/>
        <v>31245608985.37492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31245608985.37492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130190037.43906216</v>
      </c>
      <c r="L2811" s="455">
        <f t="shared" ca="1" si="134"/>
        <v>31375799022.813984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31375799022.813984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130732495.92839159</v>
      </c>
      <c r="L2812" s="455">
        <f t="shared" ca="1" si="134"/>
        <v>31506531518.742374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31506531518.742374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131277214.66142654</v>
      </c>
      <c r="L2813" s="455">
        <f t="shared" ref="L2813:L3067" ca="1" si="139">I2813-J2813+K2813</f>
        <v>31637808733.403801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31637808733.403801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131824203.05584915</v>
      </c>
      <c r="L2814" s="455">
        <f t="shared" ca="1" si="139"/>
        <v>31769632936.459652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31769632936.459652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132373470.56858186</v>
      </c>
      <c r="L2815" s="455">
        <f t="shared" ca="1" si="139"/>
        <v>31902006407.028233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31902006407.028233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132925026.69595097</v>
      </c>
      <c r="L2816" s="455">
        <f t="shared" ca="1" si="139"/>
        <v>32034931433.724182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32034931433.724182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133478880.97385074</v>
      </c>
      <c r="L2817" s="455">
        <f t="shared" ca="1" si="139"/>
        <v>32168410314.698032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32168410314.698032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134035042.97790846</v>
      </c>
      <c r="L2818" s="455">
        <f t="shared" ca="1" si="139"/>
        <v>32302445357.675941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32302445357.675941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134593522.32364976</v>
      </c>
      <c r="L2819" s="455">
        <f t="shared" ca="1" si="139"/>
        <v>32437038879.999592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32437038879.999592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135154328.66666496</v>
      </c>
      <c r="L2820" s="455">
        <f t="shared" ca="1" si="139"/>
        <v>32572193208.666256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32572193208.666256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135717471.70277607</v>
      </c>
      <c r="L2821" s="455">
        <f t="shared" ca="1" si="139"/>
        <v>32707910680.369034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32707910680.369034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136282961.16820431</v>
      </c>
      <c r="L2822" s="455">
        <f t="shared" ca="1" si="139"/>
        <v>32844193641.537239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32844193641.537239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136850806.83973849</v>
      </c>
      <c r="L2823" s="455">
        <f t="shared" ca="1" si="139"/>
        <v>32981044448.376976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32981044448.376976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137421018.53490406</v>
      </c>
      <c r="L2824" s="455">
        <f t="shared" ca="1" si="139"/>
        <v>33118465466.91188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33118465466.91188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137993606.11213285</v>
      </c>
      <c r="L2825" s="455">
        <f t="shared" ca="1" si="139"/>
        <v>33256459073.024014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33256459073.024014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138568579.47093338</v>
      </c>
      <c r="L2826" s="455">
        <f t="shared" ca="1" si="139"/>
        <v>33395027652.494946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33395027652.494946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139145948.55206227</v>
      </c>
      <c r="L2827" s="455">
        <f t="shared" ca="1" si="139"/>
        <v>33534173601.047009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33534173601.047009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139725723.33769587</v>
      </c>
      <c r="L2828" s="455">
        <f t="shared" ca="1" si="139"/>
        <v>33673899324.384705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33673899324.384705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140307913.85160294</v>
      </c>
      <c r="L2829" s="455">
        <f t="shared" ca="1" si="139"/>
        <v>33814207238.236309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33814207238.236309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140892530.15931794</v>
      </c>
      <c r="L2830" s="455">
        <f t="shared" ca="1" si="139"/>
        <v>33955099768.395626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33955099768.395626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141479582.3683151</v>
      </c>
      <c r="L2831" s="455">
        <f t="shared" ca="1" si="139"/>
        <v>34096579350.763943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34096579350.763943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142069080.6281831</v>
      </c>
      <c r="L2832" s="455">
        <f t="shared" ca="1" si="139"/>
        <v>34238648431.392124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34238648431.392124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142661035.13080055</v>
      </c>
      <c r="L2833" s="455">
        <f t="shared" ca="1" si="139"/>
        <v>34381309466.522926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34381309466.522926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143255456.1105122</v>
      </c>
      <c r="L2834" s="455">
        <f t="shared" ca="1" si="139"/>
        <v>34524564922.633438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34524564922.633438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143852353.84430599</v>
      </c>
      <c r="L2835" s="455">
        <f t="shared" ca="1" si="139"/>
        <v>34668417276.477745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34668417276.477745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144451738.65199059</v>
      </c>
      <c r="L2836" s="455">
        <f t="shared" ca="1" si="139"/>
        <v>34812869015.129738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34812869015.129738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145053620.8963739</v>
      </c>
      <c r="L2837" s="455">
        <f t="shared" ca="1" si="139"/>
        <v>34957922636.026115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34957922636.026115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145658010.98344216</v>
      </c>
      <c r="L2838" s="455">
        <f t="shared" ca="1" si="139"/>
        <v>35103580647.00956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35103580647.00956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146264919.36253983</v>
      </c>
      <c r="L2839" s="455">
        <f t="shared" ca="1" si="139"/>
        <v>35249845566.372101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35249845566.372101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146874356.52655041</v>
      </c>
      <c r="L2840" s="455">
        <f t="shared" ca="1" si="139"/>
        <v>35396719922.898651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35396719922.898651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147486333.01207772</v>
      </c>
      <c r="L2841" s="455">
        <f t="shared" ca="1" si="139"/>
        <v>35544206255.910728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35544206255.910728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148100859.39962804</v>
      </c>
      <c r="L2842" s="455">
        <f t="shared" ca="1" si="139"/>
        <v>35692307115.310356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35692307115.310356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148717946.31379315</v>
      </c>
      <c r="L2843" s="455">
        <f t="shared" ca="1" si="139"/>
        <v>35841025061.624146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35841025061.624146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149337604.42343393</v>
      </c>
      <c r="L2844" s="455">
        <f t="shared" ca="1" si="139"/>
        <v>35990362666.047577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35990362666.047577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149959844.44186491</v>
      </c>
      <c r="L2845" s="455">
        <f t="shared" ca="1" si="139"/>
        <v>36140322510.489441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36140322510.489441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150584677.12703934</v>
      </c>
      <c r="L2846" s="455">
        <f t="shared" ca="1" si="139"/>
        <v>36290907187.616478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36290907187.616478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151212113.28173533</v>
      </c>
      <c r="L2847" s="455">
        <f t="shared" ca="1" si="139"/>
        <v>36442119300.898216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36442119300.898216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151842163.75374258</v>
      </c>
      <c r="L2848" s="455">
        <f t="shared" ca="1" si="139"/>
        <v>36593961464.651962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36593961464.651962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152474839.43604985</v>
      </c>
      <c r="L2849" s="455">
        <f t="shared" ca="1" si="139"/>
        <v>36746436304.088013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36746436304.088013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153110151.2670334</v>
      </c>
      <c r="L2850" s="455">
        <f t="shared" ca="1" si="139"/>
        <v>36899546455.355049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36899546455.355049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153748110.23064604</v>
      </c>
      <c r="L2851" s="455">
        <f t="shared" ca="1" si="139"/>
        <v>37053294565.585693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37053294565.585693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154388727.35660705</v>
      </c>
      <c r="L2852" s="455">
        <f t="shared" ca="1" si="139"/>
        <v>37207683292.942299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37207683292.942299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155032013.72059292</v>
      </c>
      <c r="L2853" s="455">
        <f t="shared" ca="1" si="139"/>
        <v>37362715306.662895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37362715306.662895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155677980.44442874</v>
      </c>
      <c r="L2854" s="455">
        <f t="shared" ca="1" si="139"/>
        <v>37518393287.107323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37518393287.107323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156326638.69628051</v>
      </c>
      <c r="L2855" s="455">
        <f t="shared" ca="1" si="139"/>
        <v>37674719925.803604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37674719925.803604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156977999.69084835</v>
      </c>
      <c r="L2856" s="455">
        <f t="shared" ca="1" si="139"/>
        <v>37831697925.494453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37831697925.494453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157632074.68956023</v>
      </c>
      <c r="L2857" s="455">
        <f t="shared" ca="1" si="139"/>
        <v>37989330000.184013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37989330000.184013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158288875.00076672</v>
      </c>
      <c r="L2858" s="455">
        <f t="shared" ca="1" si="139"/>
        <v>38147618875.184776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38147618875.184776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158948411.97993657</v>
      </c>
      <c r="L2859" s="455">
        <f t="shared" ca="1" si="139"/>
        <v>38306567287.164711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38306567287.164711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159610697.02985296</v>
      </c>
      <c r="L2860" s="455">
        <f t="shared" ca="1" si="139"/>
        <v>38466177984.194565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38466177984.194565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160275741.60081068</v>
      </c>
      <c r="L2861" s="455">
        <f t="shared" ca="1" si="139"/>
        <v>38626453725.795372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38626453725.795372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160943557.19081405</v>
      </c>
      <c r="L2862" s="455">
        <f t="shared" ca="1" si="139"/>
        <v>38787397282.986183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38787397282.986183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161614155.34577575</v>
      </c>
      <c r="L2863" s="455">
        <f t="shared" ca="1" si="139"/>
        <v>38949011438.331963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38949011438.331963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162287547.65971652</v>
      </c>
      <c r="L2864" s="455">
        <f t="shared" ca="1" si="139"/>
        <v>39111298985.991676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39111298985.991676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162963745.77496532</v>
      </c>
      <c r="L2865" s="455">
        <f t="shared" ca="1" si="139"/>
        <v>39274262731.76664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39274262731.76664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163642761.38236099</v>
      </c>
      <c r="L2866" s="455">
        <f t="shared" ca="1" si="139"/>
        <v>39437905493.149002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39437905493.149002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164324606.22145417</v>
      </c>
      <c r="L2867" s="455">
        <f t="shared" ca="1" si="139"/>
        <v>39602230099.370453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39602230099.370453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165009292.08071023</v>
      </c>
      <c r="L2868" s="455">
        <f t="shared" ca="1" si="139"/>
        <v>39767239391.451164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39767239391.451164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165696830.79771319</v>
      </c>
      <c r="L2869" s="455">
        <f t="shared" ca="1" si="139"/>
        <v>39932936222.248878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39932936222.248878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166387234.25937033</v>
      </c>
      <c r="L2870" s="455">
        <f t="shared" ca="1" si="139"/>
        <v>40099323456.508247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40099323456.508247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167080514.4021177</v>
      </c>
      <c r="L2871" s="455">
        <f t="shared" ca="1" si="139"/>
        <v>40266403970.910362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40266403970.910362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167776683.21212649</v>
      </c>
      <c r="L2872" s="455">
        <f t="shared" ca="1" si="139"/>
        <v>40434180654.12249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40434180654.12249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168475752.72551036</v>
      </c>
      <c r="L2873" s="455">
        <f t="shared" ca="1" si="139"/>
        <v>40602656406.848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40602656406.848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169177735.02853334</v>
      </c>
      <c r="L2874" s="455">
        <f t="shared" ca="1" si="139"/>
        <v>40771834141.876534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40771834141.876534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169882642.25781888</v>
      </c>
      <c r="L2875" s="455">
        <f t="shared" ca="1" si="139"/>
        <v>40941716784.134354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40941716784.134354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170590486.6005598</v>
      </c>
      <c r="L2876" s="455">
        <f t="shared" ca="1" si="139"/>
        <v>41112307270.734917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41112307270.734917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171301280.29472882</v>
      </c>
      <c r="L2877" s="455">
        <f t="shared" ca="1" si="139"/>
        <v>41283608551.029648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41283608551.029648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172015035.62929019</v>
      </c>
      <c r="L2878" s="455">
        <f t="shared" ca="1" si="139"/>
        <v>41455623586.658936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41455623586.658936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172731764.94441223</v>
      </c>
      <c r="L2879" s="455">
        <f t="shared" ca="1" si="139"/>
        <v>41628355351.603348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41628355351.603348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173451480.63168061</v>
      </c>
      <c r="L2880" s="455">
        <f t="shared" ca="1" si="139"/>
        <v>41801806832.235031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41801806832.235031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174174195.13431263</v>
      </c>
      <c r="L2881" s="455">
        <f t="shared" ca="1" si="139"/>
        <v>41975981027.369347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41975981027.369347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174899920.94737229</v>
      </c>
      <c r="L2882" s="455">
        <f t="shared" ca="1" si="139"/>
        <v>42150880948.316719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42150880948.316719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175628670.61798632</v>
      </c>
      <c r="L2883" s="455">
        <f t="shared" ca="1" si="139"/>
        <v>42326509618.934708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42326509618.934708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176360456.74556127</v>
      </c>
      <c r="L2884" s="455">
        <f t="shared" ca="1" si="139"/>
        <v>42502870075.680267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42502870075.680267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177095291.98200113</v>
      </c>
      <c r="L2885" s="455">
        <f t="shared" ca="1" si="139"/>
        <v>42679965367.66227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42679965367.66227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177833189.03192613</v>
      </c>
      <c r="L2886" s="455">
        <f t="shared" ca="1" si="139"/>
        <v>42857798556.694199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42857798556.694199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178574160.6528925</v>
      </c>
      <c r="L2887" s="455">
        <f t="shared" ca="1" si="139"/>
        <v>43036372717.347092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43036372717.347092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179318219.65561289</v>
      </c>
      <c r="L2888" s="455">
        <f t="shared" ca="1" si="139"/>
        <v>43215690937.002701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43215690937.002701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180065378.9041779</v>
      </c>
      <c r="L2889" s="455">
        <f t="shared" ca="1" si="139"/>
        <v>43395756315.906876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43395756315.906876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180815651.31627864</v>
      </c>
      <c r="L2890" s="455">
        <f t="shared" ca="1" si="139"/>
        <v>43576571967.223152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43576571967.223152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181569049.86342978</v>
      </c>
      <c r="L2891" s="455">
        <f t="shared" ca="1" si="139"/>
        <v>43758141017.086578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43758141017.086578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182325587.57119408</v>
      </c>
      <c r="L2892" s="455">
        <f t="shared" ca="1" si="139"/>
        <v>43940466604.657776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43940466604.657776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183085277.51940739</v>
      </c>
      <c r="L2893" s="455">
        <f t="shared" ca="1" si="139"/>
        <v>44123551882.177185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44123551882.177185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183848132.84240493</v>
      </c>
      <c r="L2894" s="455">
        <f t="shared" ca="1" si="139"/>
        <v>44307400015.019592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44307400015.019592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184614166.72924829</v>
      </c>
      <c r="L2895" s="455">
        <f t="shared" ca="1" si="139"/>
        <v>44492014181.74884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44492014181.74884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185383392.4239535</v>
      </c>
      <c r="L2896" s="455">
        <f t="shared" ca="1" si="139"/>
        <v>44677397574.172791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44677397574.172791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186155823.22571996</v>
      </c>
      <c r="L2897" s="455">
        <f t="shared" ca="1" si="139"/>
        <v>44863553397.398514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44863553397.398514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186931472.48916048</v>
      </c>
      <c r="L2898" s="455">
        <f t="shared" ca="1" si="139"/>
        <v>45050484869.887672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45050484869.887672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187710353.62453195</v>
      </c>
      <c r="L2899" s="455">
        <f t="shared" ca="1" si="139"/>
        <v>45238195223.512207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45238195223.512207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188492480.09796754</v>
      </c>
      <c r="L2900" s="455">
        <f t="shared" ca="1" si="139"/>
        <v>45426687703.610176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45426687703.610176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189277865.43170905</v>
      </c>
      <c r="L2901" s="455">
        <f t="shared" ca="1" si="139"/>
        <v>45615965569.041885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45615965569.041885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190066523.20434117</v>
      </c>
      <c r="L2902" s="455">
        <f t="shared" ca="1" si="139"/>
        <v>45806032092.246223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45806032092.246223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190858467.05102593</v>
      </c>
      <c r="L2903" s="455">
        <f t="shared" ca="1" si="139"/>
        <v>45996890559.297249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45996890559.297249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191653710.66373855</v>
      </c>
      <c r="L2904" s="455">
        <f t="shared" ca="1" si="139"/>
        <v>46188544269.960991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46188544269.960991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192452267.79150411</v>
      </c>
      <c r="L2905" s="455">
        <f t="shared" ca="1" si="139"/>
        <v>46380996537.752495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46380996537.752495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193254152.2406354</v>
      </c>
      <c r="L2906" s="455">
        <f t="shared" ca="1" si="139"/>
        <v>46574250689.993134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46574250689.993134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194059377.87497139</v>
      </c>
      <c r="L2907" s="455">
        <f t="shared" ca="1" si="139"/>
        <v>46768310067.868103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46768310067.868103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194867958.61611709</v>
      </c>
      <c r="L2908" s="455">
        <f t="shared" ca="1" si="139"/>
        <v>46963178026.484222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46963178026.484222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195679908.44368425</v>
      </c>
      <c r="L2909" s="455">
        <f t="shared" ca="1" si="139"/>
        <v>47158857934.92791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47158857934.92791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196495241.39553297</v>
      </c>
      <c r="L2910" s="455">
        <f t="shared" ca="1" si="139"/>
        <v>47355353176.323441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47355353176.323441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197313971.56801432</v>
      </c>
      <c r="L2911" s="455">
        <f t="shared" ca="1" si="139"/>
        <v>47552667147.891457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47552667147.891457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198136113.11621439</v>
      </c>
      <c r="L2912" s="455">
        <f t="shared" ca="1" si="139"/>
        <v>47750803261.007668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47750803261.007668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198961680.25419861</v>
      </c>
      <c r="L2913" s="455">
        <f t="shared" ca="1" si="139"/>
        <v>47949764941.261864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47949764941.261864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199790687.25525776</v>
      </c>
      <c r="L2914" s="455">
        <f t="shared" ca="1" si="139"/>
        <v>48149555628.51712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48149555628.51712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200623148.45215467</v>
      </c>
      <c r="L2915" s="455">
        <f t="shared" ca="1" si="139"/>
        <v>48350178776.969276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48350178776.969276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201459078.23737198</v>
      </c>
      <c r="L2916" s="455">
        <f t="shared" ca="1" si="139"/>
        <v>48551637855.20665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48551637855.20665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202298491.06336105</v>
      </c>
      <c r="L2917" s="455">
        <f t="shared" ca="1" si="139"/>
        <v>48753936346.270012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48753936346.270012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203141401.4427917</v>
      </c>
      <c r="L2918" s="455">
        <f t="shared" ca="1" si="139"/>
        <v>48957077747.712807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48957077747.712807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203987823.94880337</v>
      </c>
      <c r="L2919" s="455">
        <f t="shared" ca="1" si="139"/>
        <v>49161065571.661613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49161065571.661613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204837773.21525672</v>
      </c>
      <c r="L2920" s="455">
        <f t="shared" ca="1" si="139"/>
        <v>49365903344.876869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49365903344.876869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205691263.93698695</v>
      </c>
      <c r="L2921" s="455">
        <f t="shared" ca="1" si="139"/>
        <v>49571594608.813858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49571594608.813858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206548310.87005773</v>
      </c>
      <c r="L2922" s="455">
        <f t="shared" ca="1" si="139"/>
        <v>49778142919.683914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49778142919.683914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207408928.83201632</v>
      </c>
      <c r="L2923" s="455">
        <f t="shared" ca="1" si="139"/>
        <v>49985551848.51593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49985551848.51593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208273132.70214972</v>
      </c>
      <c r="L2924" s="455">
        <f t="shared" ca="1" si="139"/>
        <v>50193824981.218079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50193824981.218079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209140937.42174199</v>
      </c>
      <c r="L2925" s="455">
        <f t="shared" ca="1" si="139"/>
        <v>50402965918.639824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50402965918.639824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210012357.99433261</v>
      </c>
      <c r="L2926" s="455">
        <f t="shared" ca="1" si="139"/>
        <v>50612978276.634155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50612978276.634155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210887409.48597565</v>
      </c>
      <c r="L2927" s="455">
        <f t="shared" ca="1" si="139"/>
        <v>50823865686.120132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50823865686.120132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211766107.02550054</v>
      </c>
      <c r="L2928" s="455">
        <f t="shared" ca="1" si="139"/>
        <v>51035631793.14563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51035631793.14563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212648465.80477345</v>
      </c>
      <c r="L2929" s="455">
        <f t="shared" ca="1" si="139"/>
        <v>51248280258.950401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51248280258.950401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213534501.07896</v>
      </c>
      <c r="L2930" s="455">
        <f t="shared" ca="1" si="139"/>
        <v>51461814760.029358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51461814760.029358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214424228.166789</v>
      </c>
      <c r="L2931" s="455">
        <f t="shared" ca="1" si="139"/>
        <v>51676238988.196144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51676238988.196144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215317662.45081726</v>
      </c>
      <c r="L2932" s="455">
        <f t="shared" ca="1" si="139"/>
        <v>51891556650.646965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51891556650.646965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216214819.37769568</v>
      </c>
      <c r="L2933" s="455">
        <f t="shared" ca="1" si="139"/>
        <v>52107771470.024658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52107771470.024658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217115714.45843607</v>
      </c>
      <c r="L2934" s="455">
        <f t="shared" ca="1" si="139"/>
        <v>52324887184.483093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52324887184.483093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218020363.26867956</v>
      </c>
      <c r="L2935" s="455">
        <f t="shared" ca="1" si="139"/>
        <v>52542907547.75177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52542907547.75177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218928781.4489657</v>
      </c>
      <c r="L2936" s="455">
        <f t="shared" ca="1" si="139"/>
        <v>52761836329.200737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52761836329.200737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219840984.70500305</v>
      </c>
      <c r="L2937" s="455">
        <f t="shared" ca="1" si="139"/>
        <v>52981677313.905739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52981677313.905739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220756988.80794057</v>
      </c>
      <c r="L2938" s="455">
        <f t="shared" ca="1" si="139"/>
        <v>53202434302.713676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53202434302.713676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221676809.59464031</v>
      </c>
      <c r="L2939" s="455">
        <f t="shared" ca="1" si="139"/>
        <v>53424111112.308319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53424111112.308319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222600462.96795133</v>
      </c>
      <c r="L2940" s="455">
        <f t="shared" ca="1" si="139"/>
        <v>53646711575.276268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53646711575.276268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223527964.89698446</v>
      </c>
      <c r="L2941" s="455">
        <f t="shared" ca="1" si="139"/>
        <v>53870239540.173256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53870239540.173256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224459331.41738856</v>
      </c>
      <c r="L2942" s="455">
        <f t="shared" ca="1" si="139"/>
        <v>54094698871.590645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54094698871.590645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225394578.63162765</v>
      </c>
      <c r="L2943" s="455">
        <f t="shared" ca="1" si="139"/>
        <v>54320093450.222275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54320093450.222275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226333722.70925948</v>
      </c>
      <c r="L2944" s="455">
        <f t="shared" ca="1" si="139"/>
        <v>54546427172.931534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54546427172.931534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227276779.88721475</v>
      </c>
      <c r="L2945" s="455">
        <f t="shared" ca="1" si="139"/>
        <v>54773703952.818748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54773703952.818748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228223766.47007811</v>
      </c>
      <c r="L2946" s="455">
        <f t="shared" ca="1" si="139"/>
        <v>55001927719.288826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55001927719.288826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229174698.8303701</v>
      </c>
      <c r="L2947" s="455">
        <f t="shared" ca="1" si="139"/>
        <v>55231102418.119194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55231102418.119194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230129593.40883002</v>
      </c>
      <c r="L2948" s="455">
        <f t="shared" ca="1" si="139"/>
        <v>55461232011.528023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55461232011.528023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231088466.7147001</v>
      </c>
      <c r="L2949" s="455">
        <f t="shared" ca="1" si="139"/>
        <v>55692320478.242722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55692320478.242722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232051335.32601133</v>
      </c>
      <c r="L2950" s="455">
        <f t="shared" ca="1" si="139"/>
        <v>55924371813.568733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55924371813.568733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233018215.88986972</v>
      </c>
      <c r="L2951" s="455">
        <f t="shared" ca="1" si="139"/>
        <v>56157390029.458603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56157390029.458603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233989125.12274417</v>
      </c>
      <c r="L2952" s="455">
        <f t="shared" ca="1" si="139"/>
        <v>56391379154.581345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56391379154.581345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234964079.81075561</v>
      </c>
      <c r="L2953" s="455">
        <f t="shared" ca="1" si="139"/>
        <v>56626343234.392097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56626343234.392097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235943096.80996707</v>
      </c>
      <c r="L2954" s="455">
        <f t="shared" ca="1" si="139"/>
        <v>56862286331.202065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56862286331.202065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236926193.04667524</v>
      </c>
      <c r="L2955" s="455">
        <f t="shared" ca="1" si="139"/>
        <v>57099212524.248741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57099212524.248741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237913385.51770309</v>
      </c>
      <c r="L2956" s="455">
        <f t="shared" ca="1" si="139"/>
        <v>57337125909.766441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57337125909.766441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238904691.29069349</v>
      </c>
      <c r="L2957" s="455">
        <f t="shared" ca="1" si="139"/>
        <v>57576030601.057137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57576030601.057137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239900127.50440469</v>
      </c>
      <c r="L2958" s="455">
        <f t="shared" ca="1" si="139"/>
        <v>57815930728.561539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57815930728.561539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240899711.3690064</v>
      </c>
      <c r="L2959" s="455">
        <f t="shared" ca="1" si="139"/>
        <v>58056830439.930542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58056830439.930542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241903460.16637725</v>
      </c>
      <c r="L2960" s="455">
        <f t="shared" ca="1" si="139"/>
        <v>58298733900.096916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58298733900.096916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242911391.25040382</v>
      </c>
      <c r="L2961" s="455">
        <f t="shared" ca="1" si="139"/>
        <v>58541645291.347321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58541645291.347321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243923522.04728046</v>
      </c>
      <c r="L2962" s="455">
        <f t="shared" ca="1" si="139"/>
        <v>58785568813.3946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58785568813.3946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244939870.05581084</v>
      </c>
      <c r="L2963" s="455">
        <f t="shared" ca="1" si="139"/>
        <v>59030508683.450409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59030508683.450409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245960452.84771007</v>
      </c>
      <c r="L2964" s="455">
        <f t="shared" ca="1" si="139"/>
        <v>59276469136.298119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59276469136.298119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246985288.06790882</v>
      </c>
      <c r="L2965" s="455">
        <f t="shared" ca="1" si="139"/>
        <v>59523454424.366028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59523454424.366028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248014393.43485844</v>
      </c>
      <c r="L2966" s="455">
        <f t="shared" ca="1" si="139"/>
        <v>59771468817.800888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59771468817.800888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249047786.74083704</v>
      </c>
      <c r="L2967" s="455">
        <f t="shared" ca="1" si="139"/>
        <v>60020516604.541725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60020516604.541725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250085485.85225719</v>
      </c>
      <c r="L2968" s="455">
        <f t="shared" ca="1" si="139"/>
        <v>60270602090.393982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60270602090.393982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251127508.70997491</v>
      </c>
      <c r="L2969" s="455">
        <f t="shared" ca="1" si="139"/>
        <v>60521729599.103958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60521729599.103958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252173873.32959986</v>
      </c>
      <c r="L2970" s="455">
        <f t="shared" ca="1" si="139"/>
        <v>60773903472.433556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60773903472.433556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253224597.80180648</v>
      </c>
      <c r="L2971" s="455">
        <f t="shared" ca="1" si="139"/>
        <v>61027128070.235359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61027128070.235359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254279700.29264736</v>
      </c>
      <c r="L2972" s="455">
        <f t="shared" ca="1" si="139"/>
        <v>61281407770.528008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61281407770.528008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255339199.04386669</v>
      </c>
      <c r="L2973" s="455">
        <f t="shared" ca="1" si="139"/>
        <v>61536746969.571877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61536746969.571877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256403112.37321615</v>
      </c>
      <c r="L2974" s="455">
        <f t="shared" ca="1" si="139"/>
        <v>61793150081.945091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61793150081.945091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257471458.67477122</v>
      </c>
      <c r="L2975" s="455">
        <f t="shared" ca="1" si="139"/>
        <v>62050621540.619865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62050621540.619865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258544256.41924945</v>
      </c>
      <c r="L2976" s="455">
        <f t="shared" ca="1" si="139"/>
        <v>62309165797.039116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62309165797.039116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259621524.15432966</v>
      </c>
      <c r="L2977" s="455">
        <f t="shared" ca="1" si="139"/>
        <v>62568787321.193443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62568787321.193443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260703280.5049727</v>
      </c>
      <c r="L2978" s="455">
        <f t="shared" ca="1" si="139"/>
        <v>62829490601.698418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62829490601.698418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261789544.1737434</v>
      </c>
      <c r="L2979" s="455">
        <f t="shared" ca="1" si="139"/>
        <v>63091280145.872162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63091280145.872162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262880333.94113401</v>
      </c>
      <c r="L2980" s="455">
        <f t="shared" ca="1" si="139"/>
        <v>63354160479.813293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63354160479.813293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263975668.6658887</v>
      </c>
      <c r="L2981" s="455">
        <f t="shared" ca="1" si="139"/>
        <v>63618136148.479179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63618136148.479179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265075567.28532991</v>
      </c>
      <c r="L2982" s="455">
        <f t="shared" ca="1" si="139"/>
        <v>63883211715.764511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63883211715.764511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266180048.81568542</v>
      </c>
      <c r="L2983" s="455">
        <f t="shared" ca="1" si="139"/>
        <v>64149391764.5802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64149391764.5802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267289132.35241753</v>
      </c>
      <c r="L2984" s="455">
        <f t="shared" ca="1" si="139"/>
        <v>64416680896.932617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64416680896.932617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268402837.07055259</v>
      </c>
      <c r="L2985" s="455">
        <f t="shared" ca="1" si="139"/>
        <v>64685083734.003166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64685083734.003166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269521182.2250132</v>
      </c>
      <c r="L2986" s="455">
        <f t="shared" ca="1" si="139"/>
        <v>64954604916.22818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64954604916.22818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270644187.15095073</v>
      </c>
      <c r="L2987" s="455">
        <f t="shared" ca="1" si="139"/>
        <v>65225249103.379128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65225249103.379128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271771871.26407969</v>
      </c>
      <c r="L2988" s="455">
        <f t="shared" ca="1" si="139"/>
        <v>65497020974.643204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65497020974.643204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272904254.0610134</v>
      </c>
      <c r="L2989" s="455">
        <f t="shared" ca="1" si="139"/>
        <v>65769925228.704216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65769925228.704216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274041355.11960089</v>
      </c>
      <c r="L2990" s="455">
        <f t="shared" ca="1" si="139"/>
        <v>66043966583.823814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66043966583.823814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275183194.09926587</v>
      </c>
      <c r="L2991" s="455">
        <f t="shared" ca="1" si="139"/>
        <v>66319149777.92308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66319149777.92308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276329790.74134618</v>
      </c>
      <c r="L2992" s="455">
        <f t="shared" ca="1" si="139"/>
        <v>66595479568.664429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66595479568.664429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277481164.86943513</v>
      </c>
      <c r="L2993" s="455">
        <f t="shared" ca="1" si="139"/>
        <v>66872960733.533867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66872960733.533867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278637336.38972449</v>
      </c>
      <c r="L2994" s="455">
        <f t="shared" ca="1" si="139"/>
        <v>67151598069.923592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67151598069.923592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279798325.29134828</v>
      </c>
      <c r="L2995" s="455">
        <f t="shared" ca="1" si="139"/>
        <v>67431396395.214943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67431396395.214943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280964151.64672893</v>
      </c>
      <c r="L2996" s="455">
        <f t="shared" ca="1" si="139"/>
        <v>67712360546.861671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67712360546.861671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282134835.61192364</v>
      </c>
      <c r="L2997" s="455">
        <f t="shared" ca="1" si="139"/>
        <v>67994495382.473595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67994495382.473595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283310397.42697328</v>
      </c>
      <c r="L2998" s="455">
        <f t="shared" ca="1" si="139"/>
        <v>68277805779.900566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68277805779.900566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284490857.41625237</v>
      </c>
      <c r="L2999" s="455">
        <f t="shared" ca="1" si="139"/>
        <v>68562296637.316818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68562296637.316818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285676235.98882008</v>
      </c>
      <c r="L3000" s="455">
        <f t="shared" ca="1" si="139"/>
        <v>68847972873.305634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68847972873.305634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286866553.63877344</v>
      </c>
      <c r="L3001" s="455">
        <f t="shared" ca="1" si="139"/>
        <v>69134839426.944412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69134839426.944412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288061830.9456017</v>
      </c>
      <c r="L3002" s="455">
        <f t="shared" ca="1" si="139"/>
        <v>69422901257.890015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69422901257.890015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289262088.57454175</v>
      </c>
      <c r="L3003" s="455">
        <f t="shared" ca="1" si="139"/>
        <v>69712163346.464554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69712163346.464554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290467347.27693564</v>
      </c>
      <c r="L3004" s="455">
        <f t="shared" ca="1" si="139"/>
        <v>70002630693.741486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70002630693.741486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291677627.89058954</v>
      </c>
      <c r="L3005" s="455">
        <f t="shared" ca="1" si="139"/>
        <v>70294308321.63208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70294308321.63208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292892951.34013367</v>
      </c>
      <c r="L3006" s="455">
        <f t="shared" ca="1" si="139"/>
        <v>70587201272.972214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70587201272.972214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294113338.63738424</v>
      </c>
      <c r="L3007" s="455">
        <f t="shared" ca="1" si="139"/>
        <v>70881314611.609604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70881314611.609604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295338810.88170666</v>
      </c>
      <c r="L3008" s="455">
        <f t="shared" ca="1" si="139"/>
        <v>71176653422.491318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71176653422.491318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296569389.26038051</v>
      </c>
      <c r="L3009" s="455">
        <f t="shared" ca="1" si="139"/>
        <v>71473222811.751694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71473222811.751694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297805095.04896539</v>
      </c>
      <c r="L3010" s="455">
        <f t="shared" ca="1" si="139"/>
        <v>71771027906.800659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71771027906.800659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299045949.61166942</v>
      </c>
      <c r="L3011" s="455">
        <f t="shared" ca="1" si="139"/>
        <v>72070073856.412323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72070073856.412323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300291974.40171802</v>
      </c>
      <c r="L3012" s="455">
        <f t="shared" ca="1" si="139"/>
        <v>72370365830.814041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72370365830.814041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301543190.96172518</v>
      </c>
      <c r="L3013" s="455">
        <f t="shared" ca="1" si="139"/>
        <v>72671909021.775772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72671909021.775772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302799620.92406571</v>
      </c>
      <c r="L3014" s="455">
        <f t="shared" ca="1" si="139"/>
        <v>72974708642.699844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72974708642.699844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304061286.01124936</v>
      </c>
      <c r="L3015" s="455">
        <f t="shared" ca="1" si="139"/>
        <v>73278769928.71109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73278769928.71109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305328208.03629619</v>
      </c>
      <c r="L3016" s="455">
        <f t="shared" ca="1" si="139"/>
        <v>73584098136.747391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73584098136.747391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306600408.90311414</v>
      </c>
      <c r="L3017" s="455">
        <f t="shared" ca="1" si="139"/>
        <v>73890698545.650497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73890698545.650497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307877910.60687709</v>
      </c>
      <c r="L3018" s="455">
        <f t="shared" ca="1" si="139"/>
        <v>74198576456.25737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74198576456.25737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309160735.2344057</v>
      </c>
      <c r="L3019" s="455">
        <f t="shared" ca="1" si="139"/>
        <v>74507737191.491776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74507737191.491776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310448904.96454906</v>
      </c>
      <c r="L3020" s="455">
        <f t="shared" ca="1" si="139"/>
        <v>74818186096.456329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74818186096.456329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311742442.06856805</v>
      </c>
      <c r="L3021" s="455">
        <f t="shared" ca="1" si="139"/>
        <v>75129928538.524902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75129928538.524902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313041368.91052043</v>
      </c>
      <c r="L3022" s="455">
        <f t="shared" ca="1" si="139"/>
        <v>75442969907.435425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75442969907.435425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314345707.94764757</v>
      </c>
      <c r="L3023" s="455">
        <f t="shared" ca="1" si="139"/>
        <v>75757315615.383072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75757315615.383072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315655481.73076278</v>
      </c>
      <c r="L3024" s="455">
        <f t="shared" ca="1" si="139"/>
        <v>76072971097.113831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76072971097.113831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316970712.90464097</v>
      </c>
      <c r="L3025" s="455">
        <f t="shared" ca="1" si="139"/>
        <v>76389941810.018478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76389941810.018478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318291424.20841032</v>
      </c>
      <c r="L3026" s="455">
        <f t="shared" ca="1" si="139"/>
        <v>76708233234.226883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76708233234.226883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319617638.47594535</v>
      </c>
      <c r="L3027" s="455">
        <f t="shared" ca="1" si="139"/>
        <v>77027850872.702835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77027850872.702835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320949378.63626182</v>
      </c>
      <c r="L3028" s="455">
        <f t="shared" ca="1" si="139"/>
        <v>77348800251.339096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77348800251.339096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322286667.7139129</v>
      </c>
      <c r="L3029" s="455">
        <f t="shared" ca="1" si="139"/>
        <v>77671086919.053009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77671086919.053009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323629528.82938755</v>
      </c>
      <c r="L3030" s="455">
        <f t="shared" ca="1" si="139"/>
        <v>77994716447.882401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77994716447.882401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324977985.19950998</v>
      </c>
      <c r="L3031" s="455">
        <f t="shared" ca="1" si="139"/>
        <v>78319694433.081909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78319694433.081909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326332060.13784128</v>
      </c>
      <c r="L3032" s="455">
        <f t="shared" ca="1" si="139"/>
        <v>78646026493.219757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78646026493.219757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327691777.05508232</v>
      </c>
      <c r="L3033" s="455">
        <f t="shared" ca="1" si="139"/>
        <v>78973718270.274841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78973718270.274841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329057159.4594785</v>
      </c>
      <c r="L3034" s="455">
        <f t="shared" ca="1" si="139"/>
        <v>79302775429.734314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79302775429.734314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330428230.95722628</v>
      </c>
      <c r="L3035" s="455">
        <f t="shared" ca="1" si="139"/>
        <v>79633203660.691544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79633203660.691544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331805015.25288141</v>
      </c>
      <c r="L3036" s="455">
        <f t="shared" ca="1" si="139"/>
        <v>79965008675.944427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79965008675.944427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333187536.14976847</v>
      </c>
      <c r="L3037" s="455">
        <f t="shared" ca="1" si="139"/>
        <v>80298196212.094193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80298196212.094193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334575817.55039245</v>
      </c>
      <c r="L3038" s="455">
        <f t="shared" ca="1" si="139"/>
        <v>80632772029.644592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80632772029.644592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335969883.45685244</v>
      </c>
      <c r="L3039" s="455">
        <f t="shared" ca="1" si="139"/>
        <v>80968741913.10144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80968741913.10144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337369757.97125602</v>
      </c>
      <c r="L3040" s="455">
        <f t="shared" ca="1" si="139"/>
        <v>81306111671.072693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81306111671.072693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338775465.2961362</v>
      </c>
      <c r="L3041" s="455">
        <f t="shared" ca="1" si="139"/>
        <v>81644887136.368835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81644887136.368835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340187029.73487014</v>
      </c>
      <c r="L3042" s="455">
        <f t="shared" ca="1" si="139"/>
        <v>81985074166.103699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81985074166.103699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341604475.69209874</v>
      </c>
      <c r="L3043" s="455">
        <f t="shared" ca="1" si="139"/>
        <v>82326678641.795792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82326678641.795792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343027827.67414916</v>
      </c>
      <c r="L3044" s="455">
        <f t="shared" ca="1" si="139"/>
        <v>82669706469.46994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82669706469.46994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344457110.2894581</v>
      </c>
      <c r="L3045" s="455">
        <f t="shared" ca="1" si="139"/>
        <v>83014163579.759399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83014163579.759399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345892348.24899751</v>
      </c>
      <c r="L3046" s="455">
        <f t="shared" ca="1" si="139"/>
        <v>83360055928.008392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83360055928.008392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347333566.3667016</v>
      </c>
      <c r="L3047" s="455">
        <f t="shared" ca="1" si="139"/>
        <v>83707389494.375092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83707389494.375092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348780789.55989623</v>
      </c>
      <c r="L3048" s="455">
        <f t="shared" ca="1" si="139"/>
        <v>84056170283.934982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84056170283.934982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350234042.84972906</v>
      </c>
      <c r="L3049" s="455">
        <f t="shared" ca="1" si="139"/>
        <v>84406404326.784714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84406404326.784714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351693351.36160296</v>
      </c>
      <c r="L3050" s="455">
        <f t="shared" ca="1" si="139"/>
        <v>84758097678.146317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84758097678.146317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353158740.32560962</v>
      </c>
      <c r="L3051" s="455">
        <f t="shared" ca="1" si="139"/>
        <v>85111256418.471924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85111256418.471924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354630235.07696635</v>
      </c>
      <c r="L3052" s="455">
        <f t="shared" ca="1" si="139"/>
        <v>85465886653.548889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85465886653.548889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356107861.0564537</v>
      </c>
      <c r="L3053" s="455">
        <f t="shared" ca="1" si="139"/>
        <v>85821994514.605347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85821994514.605347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357591643.81085563</v>
      </c>
      <c r="L3054" s="455">
        <f t="shared" ca="1" si="139"/>
        <v>86179586158.416199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86179586158.416199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359081608.99340081</v>
      </c>
      <c r="L3055" s="455">
        <f t="shared" ca="1" si="139"/>
        <v>86538667767.409607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86538667767.409607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360577782.36420667</v>
      </c>
      <c r="L3056" s="455">
        <f t="shared" ca="1" si="139"/>
        <v>86899245549.773819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86899245549.773819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362080189.79072422</v>
      </c>
      <c r="L3057" s="455">
        <f t="shared" ca="1" si="139"/>
        <v>87261325739.564545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87261325739.564545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363588857.24818558</v>
      </c>
      <c r="L3058" s="455">
        <f t="shared" ca="1" si="139"/>
        <v>87624914596.812729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87624914596.812729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365103810.82005304</v>
      </c>
      <c r="L3059" s="455">
        <f t="shared" ca="1" si="139"/>
        <v>87990018407.632782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87990018407.632782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366625076.69846994</v>
      </c>
      <c r="L3060" s="455">
        <f t="shared" ca="1" si="139"/>
        <v>88356643484.331253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88356643484.331253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368152681.18471354</v>
      </c>
      <c r="L3061" s="455">
        <f t="shared" ca="1" si="139"/>
        <v>88724796165.515961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88724796165.515961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369686650.68964982</v>
      </c>
      <c r="L3062" s="455">
        <f t="shared" ca="1" si="139"/>
        <v>89094482816.205612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89094482816.205612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371227011.73419005</v>
      </c>
      <c r="L3063" s="455">
        <f t="shared" ca="1" si="139"/>
        <v>89465709827.939804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89465709827.939804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372773790.94974917</v>
      </c>
      <c r="L3064" s="455">
        <f t="shared" ca="1" si="139"/>
        <v>89838483618.889557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89838483618.889557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374327015.0787065</v>
      </c>
      <c r="L3065" s="455">
        <f t="shared" ca="1" si="139"/>
        <v>90212810633.968262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90212810633.968262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375886710.97486776</v>
      </c>
      <c r="L3066" s="455">
        <f t="shared" ca="1" si="139"/>
        <v>90588697344.94313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90588697344.94313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377452905.6039297</v>
      </c>
      <c r="L3067" s="455">
        <f t="shared" ca="1" si="139"/>
        <v>90966150250.547058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90966150250.547058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379025626.04394609</v>
      </c>
      <c r="L3068" s="455">
        <f t="shared" ref="L3068:L3322" ca="1" si="144">I3068-J3068+K3068</f>
        <v>91345175876.591003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91345175876.591003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380604899.48579586</v>
      </c>
      <c r="L3069" s="455">
        <f t="shared" ca="1" si="144"/>
        <v>91725780776.076797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91725780776.076797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382190753.23365331</v>
      </c>
      <c r="L3070" s="455">
        <f t="shared" ca="1" si="144"/>
        <v>92107971529.310455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92107971529.310455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383783214.70546025</v>
      </c>
      <c r="L3071" s="455">
        <f t="shared" ca="1" si="144"/>
        <v>92491754744.015915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92491754744.015915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385382311.43339962</v>
      </c>
      <c r="L3072" s="455">
        <f t="shared" ca="1" si="144"/>
        <v>92877137055.44931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92877137055.44931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386988071.06437212</v>
      </c>
      <c r="L3073" s="455">
        <f t="shared" ca="1" si="144"/>
        <v>93264125126.513687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93264125126.513687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388600521.36047369</v>
      </c>
      <c r="L3074" s="455">
        <f t="shared" ca="1" si="144"/>
        <v>93652725647.874161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93652725647.874161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390219690.19947565</v>
      </c>
      <c r="L3075" s="455">
        <f t="shared" ca="1" si="144"/>
        <v>94042945338.073639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94042945338.073639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391845605.57530683</v>
      </c>
      <c r="L3076" s="455">
        <f t="shared" ca="1" si="144"/>
        <v>94434790943.648941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94434790943.648941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393478295.59853727</v>
      </c>
      <c r="L3077" s="455">
        <f t="shared" ca="1" si="144"/>
        <v>94828269239.247482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94828269239.247482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395117788.4968645</v>
      </c>
      <c r="L3078" s="455">
        <f t="shared" ca="1" si="144"/>
        <v>95223387027.744354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95223387027.744354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396764112.61560148</v>
      </c>
      <c r="L3079" s="455">
        <f t="shared" ca="1" si="144"/>
        <v>95620151140.359955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95620151140.359955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398417296.41816646</v>
      </c>
      <c r="L3080" s="455">
        <f t="shared" ca="1" si="144"/>
        <v>96018568436.778122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96018568436.778122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400077368.48657548</v>
      </c>
      <c r="L3081" s="455">
        <f t="shared" ca="1" si="144"/>
        <v>96418645805.264694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96418645805.264694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401744357.52193624</v>
      </c>
      <c r="L3082" s="455">
        <f t="shared" ca="1" si="144"/>
        <v>96820390162.786636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96820390162.786636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403418292.3449443</v>
      </c>
      <c r="L3083" s="455">
        <f t="shared" ca="1" si="144"/>
        <v>97223808455.131577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97223808455.131577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405099201.89638156</v>
      </c>
      <c r="L3084" s="455">
        <f t="shared" ca="1" si="144"/>
        <v>97628907657.027954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97628907657.027954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406787115.23761648</v>
      </c>
      <c r="L3085" s="455">
        <f t="shared" ca="1" si="144"/>
        <v>98035694772.265564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98035694772.265564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408482061.55110651</v>
      </c>
      <c r="L3086" s="455">
        <f t="shared" ca="1" si="144"/>
        <v>98444176833.816666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98444176833.816666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410184070.14090276</v>
      </c>
      <c r="L3087" s="455">
        <f t="shared" ca="1" si="144"/>
        <v>98854360903.957565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98854360903.957565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411893170.43315649</v>
      </c>
      <c r="L3088" s="455">
        <f t="shared" ca="1" si="144"/>
        <v>99266254074.390717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99266254074.390717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413609391.97662801</v>
      </c>
      <c r="L3089" s="455">
        <f t="shared" ca="1" si="144"/>
        <v>99679863466.36734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99679863466.36734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415332764.44319725</v>
      </c>
      <c r="L3090" s="455">
        <f t="shared" ca="1" si="144"/>
        <v>100095196230.81053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100095196230.81053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417063317.6283772</v>
      </c>
      <c r="L3091" s="455">
        <f t="shared" ca="1" si="144"/>
        <v>100512259548.4389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100512259548.4389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418801081.45182878</v>
      </c>
      <c r="L3092" s="455">
        <f t="shared" ca="1" si="144"/>
        <v>100931060629.89073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100931060629.89073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420546085.95787805</v>
      </c>
      <c r="L3093" s="455">
        <f t="shared" ca="1" si="144"/>
        <v>101351606715.8486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101351606715.8486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422298361.31603587</v>
      </c>
      <c r="L3094" s="455">
        <f t="shared" ca="1" si="144"/>
        <v>101773905077.16464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101773905077.16464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424057937.82151932</v>
      </c>
      <c r="L3095" s="455">
        <f t="shared" ca="1" si="144"/>
        <v>102197963014.98616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102197963014.98616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425824845.89577568</v>
      </c>
      <c r="L3096" s="455">
        <f t="shared" ca="1" si="144"/>
        <v>102623787860.88194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102623787860.88194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427599116.08700812</v>
      </c>
      <c r="L3097" s="455">
        <f t="shared" ca="1" si="144"/>
        <v>103051386976.96895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103051386976.96895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429380779.07070392</v>
      </c>
      <c r="L3098" s="455">
        <f t="shared" ca="1" si="144"/>
        <v>103480767756.03966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103480767756.03966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431169865.65016526</v>
      </c>
      <c r="L3099" s="455">
        <f t="shared" ca="1" si="144"/>
        <v>103911937621.68982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103911937621.68982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432966406.75704092</v>
      </c>
      <c r="L3100" s="455">
        <f t="shared" ca="1" si="144"/>
        <v>104344904028.44685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104344904028.44685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434770433.45186186</v>
      </c>
      <c r="L3101" s="455">
        <f t="shared" ca="1" si="144"/>
        <v>104779674461.89871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104779674461.89871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436581976.92457795</v>
      </c>
      <c r="L3102" s="455">
        <f t="shared" ca="1" si="144"/>
        <v>105216256438.82329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105216256438.82329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438401068.49509704</v>
      </c>
      <c r="L3103" s="455">
        <f t="shared" ca="1" si="144"/>
        <v>105654657507.31839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105654657507.31839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440227739.61382663</v>
      </c>
      <c r="L3104" s="455">
        <f t="shared" ca="1" si="144"/>
        <v>106094885246.93222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106094885246.93222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442062021.86221761</v>
      </c>
      <c r="L3105" s="455">
        <f t="shared" ca="1" si="144"/>
        <v>106536947268.79443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106536947268.79443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443903946.95331013</v>
      </c>
      <c r="L3106" s="455">
        <f t="shared" ca="1" si="144"/>
        <v>106980851215.74774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106980851215.74774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445753546.73228222</v>
      </c>
      <c r="L3107" s="455">
        <f t="shared" ca="1" si="144"/>
        <v>107426604762.48003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107426604762.48003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447610853.17700011</v>
      </c>
      <c r="L3108" s="455">
        <f t="shared" ca="1" si="144"/>
        <v>107874215615.65703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107874215615.65703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449475898.3985709</v>
      </c>
      <c r="L3109" s="455">
        <f t="shared" ca="1" si="144"/>
        <v>108323691514.0556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108323691514.0556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451348714.64189833</v>
      </c>
      <c r="L3110" s="455">
        <f t="shared" ca="1" si="144"/>
        <v>108775040228.69749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108775040228.69749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453229334.2862395</v>
      </c>
      <c r="L3111" s="455">
        <f t="shared" ca="1" si="144"/>
        <v>109228269562.98373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109228269562.98373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455117789.84576547</v>
      </c>
      <c r="L3112" s="455">
        <f t="shared" ca="1" si="144"/>
        <v>109683387352.8295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109683387352.8295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457014113.97012281</v>
      </c>
      <c r="L3113" s="455">
        <f t="shared" ca="1" si="144"/>
        <v>110140401466.79962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110140401466.79962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458918339.4449985</v>
      </c>
      <c r="L3114" s="455">
        <f t="shared" ca="1" si="144"/>
        <v>110599319806.24461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110599319806.24461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460830499.1926859</v>
      </c>
      <c r="L3115" s="455">
        <f t="shared" ca="1" si="144"/>
        <v>111060150305.4373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111060150305.4373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462750626.27265543</v>
      </c>
      <c r="L3116" s="455">
        <f t="shared" ca="1" si="144"/>
        <v>111522900931.70996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111522900931.70996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464678753.88212484</v>
      </c>
      <c r="L3117" s="455">
        <f t="shared" ca="1" si="144"/>
        <v>111987579685.59209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111987579685.59209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466614915.35663366</v>
      </c>
      <c r="L3118" s="455">
        <f t="shared" ca="1" si="144"/>
        <v>112454194600.94872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112454194600.94872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468559144.17061967</v>
      </c>
      <c r="L3119" s="455">
        <f t="shared" ca="1" si="144"/>
        <v>112922753745.11934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112922753745.11934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470511473.93799728</v>
      </c>
      <c r="L3120" s="455">
        <f t="shared" ca="1" si="144"/>
        <v>113393265219.05734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113393265219.05734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472471938.41273892</v>
      </c>
      <c r="L3121" s="455">
        <f t="shared" ca="1" si="144"/>
        <v>113865737157.47008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113865737157.47008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474440571.48945862</v>
      </c>
      <c r="L3122" s="455">
        <f t="shared" ca="1" si="144"/>
        <v>114340177728.95953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114340177728.95953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476417407.20399809</v>
      </c>
      <c r="L3123" s="455">
        <f t="shared" ca="1" si="144"/>
        <v>114816595136.16353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114816595136.16353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478402479.73401469</v>
      </c>
      <c r="L3124" s="455">
        <f t="shared" ca="1" si="144"/>
        <v>115294997615.89754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115294997615.89754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480395823.39957309</v>
      </c>
      <c r="L3125" s="455">
        <f t="shared" ca="1" si="144"/>
        <v>115775393439.2971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115775393439.2971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482397472.66373783</v>
      </c>
      <c r="L3126" s="455">
        <f t="shared" ca="1" si="144"/>
        <v>116257790911.96085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116257790911.96085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484407462.13317025</v>
      </c>
      <c r="L3127" s="455">
        <f t="shared" ca="1" si="144"/>
        <v>116742198374.09401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116742198374.09401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486425826.55872506</v>
      </c>
      <c r="L3128" s="455">
        <f t="shared" ca="1" si="144"/>
        <v>117228624200.65274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117228624200.65274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488452600.83605301</v>
      </c>
      <c r="L3129" s="455">
        <f t="shared" ca="1" si="144"/>
        <v>117717076801.4888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117717076801.4888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490487820.00620335</v>
      </c>
      <c r="L3130" s="455">
        <f t="shared" ca="1" si="144"/>
        <v>118207564621.49501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118207564621.49501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492531519.25622922</v>
      </c>
      <c r="L3131" s="455">
        <f t="shared" ca="1" si="144"/>
        <v>118700096140.75124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118700096140.75124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494583733.91979682</v>
      </c>
      <c r="L3132" s="455">
        <f t="shared" ca="1" si="144"/>
        <v>119194679874.67104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119194679874.67104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496644499.47779596</v>
      </c>
      <c r="L3133" s="455">
        <f t="shared" ca="1" si="144"/>
        <v>119691324374.14883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119691324374.14883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498713851.55895352</v>
      </c>
      <c r="L3134" s="455">
        <f t="shared" ca="1" si="144"/>
        <v>120190038225.70779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120190038225.70779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500791825.94044918</v>
      </c>
      <c r="L3135" s="455">
        <f t="shared" ca="1" si="144"/>
        <v>120690830051.64824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120690830051.64824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502878458.54853433</v>
      </c>
      <c r="L3136" s="455">
        <f t="shared" ca="1" si="144"/>
        <v>121193708510.19678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121193708510.19678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504973785.45915323</v>
      </c>
      <c r="L3137" s="455">
        <f t="shared" ca="1" si="144"/>
        <v>121698682295.65593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121698682295.65593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507077842.89856637</v>
      </c>
      <c r="L3138" s="455">
        <f t="shared" ca="1" si="144"/>
        <v>122205760138.55449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122205760138.55449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509190667.24397701</v>
      </c>
      <c r="L3139" s="455">
        <f t="shared" ca="1" si="144"/>
        <v>122714950805.79846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122714950805.79846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511312295.02416027</v>
      </c>
      <c r="L3140" s="455">
        <f t="shared" ca="1" si="144"/>
        <v>123226263100.82262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123226263100.82262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513442762.92009419</v>
      </c>
      <c r="L3141" s="455">
        <f t="shared" ca="1" si="144"/>
        <v>123739705863.74271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123739705863.74271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515582107.7655946</v>
      </c>
      <c r="L3142" s="455">
        <f t="shared" ca="1" si="144"/>
        <v>124255287971.5083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124255287971.5083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517730366.54795122</v>
      </c>
      <c r="L3143" s="455">
        <f t="shared" ca="1" si="144"/>
        <v>124773018338.05626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124773018338.05626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519887576.40856773</v>
      </c>
      <c r="L3144" s="455">
        <f t="shared" ca="1" si="144"/>
        <v>125292905914.46483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125292905914.46483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522053774.64360344</v>
      </c>
      <c r="L3145" s="455">
        <f t="shared" ca="1" si="144"/>
        <v>125814959689.10843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125814959689.10843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524228998.70461845</v>
      </c>
      <c r="L3146" s="455">
        <f t="shared" ca="1" si="144"/>
        <v>126339188687.81305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126339188687.81305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526413286.19922101</v>
      </c>
      <c r="L3147" s="455">
        <f t="shared" ca="1" si="144"/>
        <v>126865601974.01227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126865601974.01227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528606674.89171779</v>
      </c>
      <c r="L3148" s="455">
        <f t="shared" ca="1" si="144"/>
        <v>127394208648.90399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127394208648.90399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530809202.70376664</v>
      </c>
      <c r="L3149" s="455">
        <f t="shared" ca="1" si="144"/>
        <v>127925017851.60776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127925017851.60776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533020907.71503234</v>
      </c>
      <c r="L3150" s="455">
        <f t="shared" ca="1" si="144"/>
        <v>128458038759.32278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128458038759.32278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535241828.16384488</v>
      </c>
      <c r="L3151" s="455">
        <f t="shared" ca="1" si="144"/>
        <v>128993280587.48663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128993280587.48663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537472002.44786096</v>
      </c>
      <c r="L3152" s="455">
        <f t="shared" ca="1" si="144"/>
        <v>129530752589.93449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129530752589.93449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539711469.12472701</v>
      </c>
      <c r="L3153" s="455">
        <f t="shared" ca="1" si="144"/>
        <v>130070464059.05922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130070464059.05922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541960266.91274679</v>
      </c>
      <c r="L3154" s="455">
        <f t="shared" ca="1" si="144"/>
        <v>130612424325.97197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130612424325.97197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544218434.6915499</v>
      </c>
      <c r="L3155" s="455">
        <f t="shared" ca="1" si="144"/>
        <v>131156642760.66351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131156642760.66351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546486011.50276458</v>
      </c>
      <c r="L3156" s="455">
        <f t="shared" ca="1" si="144"/>
        <v>131703128772.16628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131703128772.16628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548763036.5506928</v>
      </c>
      <c r="L3157" s="455">
        <f t="shared" ca="1" si="144"/>
        <v>132251891808.71696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132251891808.71696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551049549.20298731</v>
      </c>
      <c r="L3158" s="455">
        <f t="shared" ca="1" si="144"/>
        <v>132802941357.91995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132802941357.91995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553345588.99133313</v>
      </c>
      <c r="L3159" s="455">
        <f t="shared" ca="1" si="144"/>
        <v>133356286946.91129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133356286946.91129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555651195.6121304</v>
      </c>
      <c r="L3160" s="455">
        <f t="shared" ca="1" si="144"/>
        <v>133911938142.52342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133911938142.52342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557966408.92718089</v>
      </c>
      <c r="L3161" s="455">
        <f t="shared" ca="1" si="144"/>
        <v>134469904551.45061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134469904551.45061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560291268.96437752</v>
      </c>
      <c r="L3162" s="455">
        <f t="shared" ca="1" si="144"/>
        <v>135030195820.41498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135030195820.41498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562625815.91839576</v>
      </c>
      <c r="L3163" s="455">
        <f t="shared" ca="1" si="144"/>
        <v>135592821636.33337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135592821636.33337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564970090.151389</v>
      </c>
      <c r="L3164" s="455">
        <f t="shared" ca="1" si="144"/>
        <v>136157791726.48476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136157791726.48476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567324132.19368649</v>
      </c>
      <c r="L3165" s="455">
        <f t="shared" ca="1" si="144"/>
        <v>136725115858.67844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136725115858.67844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569687982.74449348</v>
      </c>
      <c r="L3166" s="455">
        <f t="shared" ca="1" si="144"/>
        <v>137294803841.42293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137294803841.42293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572061682.6725955</v>
      </c>
      <c r="L3167" s="455">
        <f t="shared" ca="1" si="144"/>
        <v>137866865524.09552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137866865524.09552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574445273.01706469</v>
      </c>
      <c r="L3168" s="455">
        <f t="shared" ca="1" si="144"/>
        <v>138441310797.11258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138441310797.11258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576838794.98796904</v>
      </c>
      <c r="L3169" s="455">
        <f t="shared" ca="1" si="144"/>
        <v>139018149592.10056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139018149592.10056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579242289.9670856</v>
      </c>
      <c r="L3170" s="455">
        <f t="shared" ca="1" si="144"/>
        <v>139597391882.06763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139597391882.06763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581655799.50861514</v>
      </c>
      <c r="L3171" s="455">
        <f t="shared" ca="1" si="144"/>
        <v>140179047681.57623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140179047681.57623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584079365.33990097</v>
      </c>
      <c r="L3172" s="455">
        <f t="shared" ca="1" si="144"/>
        <v>140763127046.91614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140763127046.91614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586513029.36215055</v>
      </c>
      <c r="L3173" s="455">
        <f t="shared" ca="1" si="144"/>
        <v>141349640076.27829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141349640076.27829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588956833.65115952</v>
      </c>
      <c r="L3174" s="455">
        <f t="shared" ca="1" si="144"/>
        <v>141938596909.92944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141938596909.92944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591410820.45803928</v>
      </c>
      <c r="L3175" s="455">
        <f t="shared" ca="1" si="144"/>
        <v>142530007730.38748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142530007730.38748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593875032.20994782</v>
      </c>
      <c r="L3176" s="455">
        <f t="shared" ca="1" si="144"/>
        <v>143123882762.59744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143123882762.59744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596349511.51082265</v>
      </c>
      <c r="L3177" s="455">
        <f t="shared" ca="1" si="144"/>
        <v>143720232274.10828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143720232274.10828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598834301.14211786</v>
      </c>
      <c r="L3178" s="455">
        <f t="shared" ca="1" si="144"/>
        <v>144319066575.2504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144319066575.2504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601329444.06354332</v>
      </c>
      <c r="L3179" s="455">
        <f t="shared" ca="1" si="144"/>
        <v>144920396019.31393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144920396019.31393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603834983.41380811</v>
      </c>
      <c r="L3180" s="455">
        <f t="shared" ca="1" si="144"/>
        <v>145524231002.72775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145524231002.72775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606350962.51136565</v>
      </c>
      <c r="L3181" s="455">
        <f t="shared" ca="1" si="144"/>
        <v>146130581965.23911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146130581965.23911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608877424.85516298</v>
      </c>
      <c r="L3182" s="455">
        <f t="shared" ca="1" si="144"/>
        <v>146739459390.09427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146739459390.09427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611414414.12539279</v>
      </c>
      <c r="L3183" s="455">
        <f t="shared" ca="1" si="144"/>
        <v>147350873804.21967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147350873804.21967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613961974.18424857</v>
      </c>
      <c r="L3184" s="455">
        <f t="shared" ca="1" si="144"/>
        <v>147964835778.4039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147964835778.4039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616520149.07668293</v>
      </c>
      <c r="L3185" s="455">
        <f t="shared" ca="1" si="144"/>
        <v>148581355927.48059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148581355927.48059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619088983.03116918</v>
      </c>
      <c r="L3186" s="455">
        <f t="shared" ca="1" si="144"/>
        <v>149200444910.51175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149200444910.51175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621668520.46046567</v>
      </c>
      <c r="L3187" s="455">
        <f t="shared" ca="1" si="144"/>
        <v>149822113430.97223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149822113430.97223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624258805.96238422</v>
      </c>
      <c r="L3188" s="455">
        <f t="shared" ca="1" si="144"/>
        <v>150446372236.9346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150446372236.9346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626859884.32056081</v>
      </c>
      <c r="L3189" s="455">
        <f t="shared" ca="1" si="144"/>
        <v>151073232121.25516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151073232121.25516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629471800.50522983</v>
      </c>
      <c r="L3190" s="455">
        <f t="shared" ca="1" si="144"/>
        <v>151702703921.76038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151702703921.76038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632094599.67400157</v>
      </c>
      <c r="L3191" s="455">
        <f t="shared" ca="1" si="144"/>
        <v>152334798521.43439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152334798521.43439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634728327.1726433</v>
      </c>
      <c r="L3192" s="455">
        <f t="shared" ca="1" si="144"/>
        <v>152969526848.60703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152969526848.60703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637373028.53586257</v>
      </c>
      <c r="L3193" s="455">
        <f t="shared" ca="1" si="144"/>
        <v>153606899877.14288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153606899877.14288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640028749.48809528</v>
      </c>
      <c r="L3194" s="455">
        <f t="shared" ca="1" si="144"/>
        <v>154246928626.63098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154246928626.63098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642695535.94429576</v>
      </c>
      <c r="L3195" s="455">
        <f t="shared" ca="1" si="144"/>
        <v>154889624162.57529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154889624162.57529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645373434.01073039</v>
      </c>
      <c r="L3196" s="455">
        <f t="shared" ca="1" si="144"/>
        <v>155534997596.58603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155534997596.58603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648062489.98577511</v>
      </c>
      <c r="L3197" s="455">
        <f t="shared" ca="1" si="144"/>
        <v>156183060086.57181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156183060086.57181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650762750.36071587</v>
      </c>
      <c r="L3198" s="455">
        <f t="shared" ca="1" si="144"/>
        <v>156833822836.93253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156833822836.93253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653474261.82055223</v>
      </c>
      <c r="L3199" s="455">
        <f t="shared" ca="1" si="144"/>
        <v>157487297098.75308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157487297098.75308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656197071.2448045</v>
      </c>
      <c r="L3200" s="455">
        <f t="shared" ca="1" si="144"/>
        <v>158143494169.99789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158143494169.99789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658931225.70832455</v>
      </c>
      <c r="L3201" s="455">
        <f t="shared" ca="1" si="144"/>
        <v>158802425395.70621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158802425395.70621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661676772.48210919</v>
      </c>
      <c r="L3202" s="455">
        <f t="shared" ca="1" si="144"/>
        <v>159464102168.18832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159464102168.18832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664433759.03411806</v>
      </c>
      <c r="L3203" s="455">
        <f t="shared" ca="1" si="144"/>
        <v>160128535927.22244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160128535927.22244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667202233.03009355</v>
      </c>
      <c r="L3204" s="455">
        <f t="shared" ca="1" si="144"/>
        <v>160795738160.25253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160795738160.25253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669982242.33438551</v>
      </c>
      <c r="L3205" s="455">
        <f t="shared" ca="1" si="144"/>
        <v>161465720402.58691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161465720402.58691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672773835.01077878</v>
      </c>
      <c r="L3206" s="455">
        <f t="shared" ca="1" si="144"/>
        <v>162138494237.59769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162138494237.59769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675577059.32332373</v>
      </c>
      <c r="L3207" s="455">
        <f t="shared" ca="1" si="144"/>
        <v>162814071296.92102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162814071296.92102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678391963.73717093</v>
      </c>
      <c r="L3208" s="455">
        <f t="shared" ca="1" si="144"/>
        <v>163492463260.6582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163492463260.6582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681218596.91940916</v>
      </c>
      <c r="L3209" s="455">
        <f t="shared" ca="1" si="144"/>
        <v>164173681857.57761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164173681857.57761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684057007.73990667</v>
      </c>
      <c r="L3210" s="455">
        <f t="shared" ca="1" si="144"/>
        <v>164857738865.3175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164857738865.3175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686907245.27215624</v>
      </c>
      <c r="L3211" s="455">
        <f t="shared" ca="1" si="144"/>
        <v>165544646110.58966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165544646110.58966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689769358.79412353</v>
      </c>
      <c r="L3212" s="455">
        <f t="shared" ca="1" si="144"/>
        <v>166234415469.38379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166234415469.38379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692643397.7890991</v>
      </c>
      <c r="L3213" s="455">
        <f t="shared" ca="1" si="144"/>
        <v>166927058867.17288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166927058867.17288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695529411.94655371</v>
      </c>
      <c r="L3214" s="455">
        <f t="shared" ca="1" si="144"/>
        <v>167622588279.11945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167622588279.11945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698427451.16299772</v>
      </c>
      <c r="L3215" s="455">
        <f t="shared" ca="1" si="144"/>
        <v>168321015730.28244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168321015730.28244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701337565.54284346</v>
      </c>
      <c r="L3216" s="455">
        <f t="shared" ca="1" si="144"/>
        <v>169022353295.82529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169022353295.82529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704259805.39927197</v>
      </c>
      <c r="L3217" s="455">
        <f t="shared" ca="1" si="144"/>
        <v>169726613101.22455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169726613101.22455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707194221.25510228</v>
      </c>
      <c r="L3218" s="455">
        <f t="shared" ca="1" si="144"/>
        <v>170433807322.47964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170433807322.47964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710140863.84366512</v>
      </c>
      <c r="L3219" s="455">
        <f t="shared" ca="1" si="144"/>
        <v>171143948186.3233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171143948186.3233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713099784.10968041</v>
      </c>
      <c r="L3220" s="455">
        <f t="shared" ca="1" si="144"/>
        <v>171857047970.43298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171857047970.43298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716071033.21013737</v>
      </c>
      <c r="L3221" s="455">
        <f t="shared" ca="1" si="144"/>
        <v>172573119003.64313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172573119003.64313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719054662.51517963</v>
      </c>
      <c r="L3222" s="455">
        <f t="shared" ca="1" si="144"/>
        <v>173292173666.15829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173292173666.15829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722050723.60899293</v>
      </c>
      <c r="L3223" s="455">
        <f t="shared" ca="1" si="144"/>
        <v>174014224389.76727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174014224389.76727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725059268.29069698</v>
      </c>
      <c r="L3224" s="455">
        <f t="shared" ca="1" si="144"/>
        <v>174739283658.05798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174739283658.05798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728080348.57524157</v>
      </c>
      <c r="L3225" s="455">
        <f t="shared" ca="1" si="144"/>
        <v>175467364006.63324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175467364006.63324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731114016.69430518</v>
      </c>
      <c r="L3226" s="455">
        <f t="shared" ca="1" si="144"/>
        <v>176198478023.32755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176198478023.32755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734160325.09719813</v>
      </c>
      <c r="L3227" s="455">
        <f t="shared" ca="1" si="144"/>
        <v>176932638348.42474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176932638348.42474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737219326.45176971</v>
      </c>
      <c r="L3228" s="455">
        <f t="shared" ca="1" si="144"/>
        <v>177669857674.87653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177669857674.87653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740291073.64531887</v>
      </c>
      <c r="L3229" s="455">
        <f t="shared" ca="1" si="144"/>
        <v>178410148748.52185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178410148748.52185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743375619.78550768</v>
      </c>
      <c r="L3230" s="455">
        <f t="shared" ca="1" si="144"/>
        <v>179153524368.30737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179153524368.30737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746473018.20128071</v>
      </c>
      <c r="L3231" s="455">
        <f t="shared" ca="1" si="144"/>
        <v>179899997386.50867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179899997386.50867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749583322.44378614</v>
      </c>
      <c r="L3232" s="455">
        <f t="shared" ca="1" si="144"/>
        <v>180649580708.95245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180649580708.95245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752706586.2873019</v>
      </c>
      <c r="L3233" s="455">
        <f t="shared" ca="1" si="144"/>
        <v>181402287295.23975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181402287295.23975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755842863.7301656</v>
      </c>
      <c r="L3234" s="455">
        <f t="shared" ca="1" si="144"/>
        <v>182158130158.96991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182158130158.96991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758992208.99570799</v>
      </c>
      <c r="L3235" s="455">
        <f t="shared" ca="1" si="144"/>
        <v>182917122367.96561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182917122367.96561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762154676.53319001</v>
      </c>
      <c r="L3236" s="455">
        <f t="shared" ca="1" si="144"/>
        <v>183679277044.49881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183679277044.49881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765330321.01874506</v>
      </c>
      <c r="L3237" s="455">
        <f t="shared" ca="1" si="144"/>
        <v>184444607365.51755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184444607365.51755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768519197.35632312</v>
      </c>
      <c r="L3238" s="455">
        <f t="shared" ca="1" si="144"/>
        <v>185213126562.87387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185213126562.87387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771721360.67864108</v>
      </c>
      <c r="L3239" s="455">
        <f t="shared" ca="1" si="144"/>
        <v>185984847923.55252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185984847923.55252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774936866.34813547</v>
      </c>
      <c r="L3240" s="455">
        <f t="shared" ca="1" si="144"/>
        <v>186759784789.90067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186759784789.90067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778165769.95791948</v>
      </c>
      <c r="L3241" s="455">
        <f t="shared" ca="1" si="144"/>
        <v>187537950559.85858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187537950559.85858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781408127.33274412</v>
      </c>
      <c r="L3242" s="455">
        <f t="shared" ca="1" si="144"/>
        <v>188319358687.19131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188319358687.19131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784663994.52996385</v>
      </c>
      <c r="L3243" s="455">
        <f t="shared" ca="1" si="144"/>
        <v>189104022681.72128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189104022681.72128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787933427.84050536</v>
      </c>
      <c r="L3244" s="455">
        <f t="shared" ca="1" si="144"/>
        <v>189891956109.5618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189891956109.5618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791216483.78984082</v>
      </c>
      <c r="L3245" s="455">
        <f t="shared" ca="1" si="144"/>
        <v>190683172593.35165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190683172593.35165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794513219.13896525</v>
      </c>
      <c r="L3246" s="455">
        <f t="shared" ca="1" si="144"/>
        <v>191477685812.49063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191477685812.49063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797823690.88537765</v>
      </c>
      <c r="L3247" s="455">
        <f t="shared" ca="1" si="144"/>
        <v>192275509503.37601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192275509503.37601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801147956.2640667</v>
      </c>
      <c r="L3248" s="455">
        <f t="shared" ca="1" si="144"/>
        <v>193076657459.64008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193076657459.64008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804486072.74850035</v>
      </c>
      <c r="L3249" s="455">
        <f t="shared" ca="1" si="144"/>
        <v>193881143532.38858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193881143532.38858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807838098.05161905</v>
      </c>
      <c r="L3250" s="455">
        <f t="shared" ca="1" si="144"/>
        <v>194688981630.44019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194688981630.44019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811204090.12683415</v>
      </c>
      <c r="L3251" s="455">
        <f t="shared" ca="1" si="144"/>
        <v>195500185720.56702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195500185720.56702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814584107.16902924</v>
      </c>
      <c r="L3252" s="455">
        <f t="shared" ca="1" si="144"/>
        <v>196314769827.73605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196314769827.73605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817978207.61556685</v>
      </c>
      <c r="L3253" s="455">
        <f t="shared" ca="1" si="144"/>
        <v>197132748035.35162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197132748035.35162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821386450.14729846</v>
      </c>
      <c r="L3254" s="455">
        <f t="shared" ca="1" si="144"/>
        <v>197954134485.49893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197954134485.49893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824808893.68957889</v>
      </c>
      <c r="L3255" s="455">
        <f t="shared" ca="1" si="144"/>
        <v>198778943379.18851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198778943379.18851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828245597.41328549</v>
      </c>
      <c r="L3256" s="455">
        <f t="shared" ca="1" si="144"/>
        <v>199607188976.60181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199607188976.60181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831696620.7358408</v>
      </c>
      <c r="L3257" s="455">
        <f t="shared" ca="1" si="144"/>
        <v>200438885597.33765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200438885597.33765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835162023.32224023</v>
      </c>
      <c r="L3258" s="455">
        <f t="shared" ca="1" si="144"/>
        <v>201274047620.65988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201274047620.65988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838641865.08608282</v>
      </c>
      <c r="L3259" s="455">
        <f t="shared" ca="1" si="144"/>
        <v>202112689485.74597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202112689485.74597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842136206.19060826</v>
      </c>
      <c r="L3260" s="455">
        <f t="shared" ca="1" si="144"/>
        <v>202954825691.93658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202954825691.93658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845645107.04973578</v>
      </c>
      <c r="L3261" s="455">
        <f t="shared" ca="1" si="144"/>
        <v>203800470798.98633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203800470798.98633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849168628.32910967</v>
      </c>
      <c r="L3262" s="455">
        <f t="shared" ca="1" si="144"/>
        <v>204649639427.31543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204649639427.31543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852706830.94714761</v>
      </c>
      <c r="L3263" s="455">
        <f t="shared" ca="1" si="144"/>
        <v>205502346258.26257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205502346258.26257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856259776.07609403</v>
      </c>
      <c r="L3264" s="455">
        <f t="shared" ca="1" si="144"/>
        <v>206358606034.33865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206358606034.33865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859827525.14307773</v>
      </c>
      <c r="L3265" s="455">
        <f t="shared" ca="1" si="144"/>
        <v>207218433559.48172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207218433559.48172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863410139.83117378</v>
      </c>
      <c r="L3266" s="455">
        <f t="shared" ca="1" si="144"/>
        <v>208081843699.3129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208081843699.3129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867007682.08047044</v>
      </c>
      <c r="L3267" s="455">
        <f t="shared" ca="1" si="144"/>
        <v>208948851381.39337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208948851381.39337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870620214.08913898</v>
      </c>
      <c r="L3268" s="455">
        <f t="shared" ca="1" si="144"/>
        <v>209819471595.48251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209819471595.48251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874247798.31451046</v>
      </c>
      <c r="L3269" s="455">
        <f t="shared" ca="1" si="144"/>
        <v>210693719393.79703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210693719393.79703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877890497.47415423</v>
      </c>
      <c r="L3270" s="455">
        <f t="shared" ca="1" si="144"/>
        <v>211571609891.27118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211571609891.27118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881548374.54696321</v>
      </c>
      <c r="L3271" s="455">
        <f t="shared" ca="1" si="144"/>
        <v>212453158265.81815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212453158265.81815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885221492.77424228</v>
      </c>
      <c r="L3272" s="455">
        <f t="shared" ca="1" si="144"/>
        <v>213338379758.59238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213338379758.59238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888909915.66080153</v>
      </c>
      <c r="L3273" s="455">
        <f t="shared" ca="1" si="144"/>
        <v>214227289674.25317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214227289674.25317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892613706.97605503</v>
      </c>
      <c r="L3274" s="455">
        <f t="shared" ca="1" si="144"/>
        <v>215119903381.22922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215119903381.22922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896332930.75512171</v>
      </c>
      <c r="L3275" s="455">
        <f t="shared" ca="1" si="144"/>
        <v>216016236311.98434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216016236311.98434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900067651.29993474</v>
      </c>
      <c r="L3276" s="455">
        <f t="shared" ca="1" si="144"/>
        <v>216916303963.28427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216916303963.28427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903817933.18035114</v>
      </c>
      <c r="L3277" s="455">
        <f t="shared" ca="1" si="144"/>
        <v>217820121896.46463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217820121896.46463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907583841.23526931</v>
      </c>
      <c r="L3278" s="455">
        <f t="shared" ca="1" si="144"/>
        <v>218727705737.69989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218727705737.69989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911365440.57374954</v>
      </c>
      <c r="L3279" s="455">
        <f t="shared" ca="1" si="144"/>
        <v>219639071178.27365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219639071178.27365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915162796.57614028</v>
      </c>
      <c r="L3280" s="455">
        <f t="shared" ca="1" si="144"/>
        <v>220554233974.84979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220554233974.84979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918975974.89520741</v>
      </c>
      <c r="L3281" s="455">
        <f t="shared" ca="1" si="144"/>
        <v>221473209949.745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221473209949.745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922805041.45727074</v>
      </c>
      <c r="L3282" s="455">
        <f t="shared" ca="1" si="144"/>
        <v>222396014991.20227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222396014991.20227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926650062.46334279</v>
      </c>
      <c r="L3283" s="455">
        <f t="shared" ca="1" si="144"/>
        <v>223322665053.66562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223322665053.66562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930511104.39027321</v>
      </c>
      <c r="L3284" s="455">
        <f t="shared" ca="1" si="144"/>
        <v>224253176158.05588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224253176158.05588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934388233.99189961</v>
      </c>
      <c r="L3285" s="455">
        <f t="shared" ca="1" si="144"/>
        <v>225187564392.04779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225187564392.04779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938281518.30019927</v>
      </c>
      <c r="L3286" s="455">
        <f t="shared" ca="1" si="144"/>
        <v>226125845910.34799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226125845910.34799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942191024.62644982</v>
      </c>
      <c r="L3287" s="455">
        <f t="shared" ca="1" si="144"/>
        <v>227068036934.97446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227068036934.97446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946116820.56239355</v>
      </c>
      <c r="L3288" s="455">
        <f t="shared" ca="1" si="144"/>
        <v>228014153755.53687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228014153755.53687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950058973.98140347</v>
      </c>
      <c r="L3289" s="455">
        <f t="shared" ca="1" si="144"/>
        <v>228964212729.51828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228964212729.51828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954017553.0396595</v>
      </c>
      <c r="L3290" s="455">
        <f t="shared" ca="1" si="144"/>
        <v>229918230282.55795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229918230282.55795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957992626.17732477</v>
      </c>
      <c r="L3291" s="455">
        <f t="shared" ca="1" si="144"/>
        <v>230876222908.73529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230876222908.73529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961984262.11973035</v>
      </c>
      <c r="L3292" s="455">
        <f t="shared" ca="1" si="144"/>
        <v>231838207170.85501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231838207170.85501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965992529.87856269</v>
      </c>
      <c r="L3293" s="455">
        <f t="shared" ca="1" si="144"/>
        <v>232804199700.73358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232804199700.73358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970017498.75305665</v>
      </c>
      <c r="L3294" s="455">
        <f t="shared" ca="1" si="144"/>
        <v>233774217199.48663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233774217199.48663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974059238.3311944</v>
      </c>
      <c r="L3295" s="455">
        <f t="shared" ca="1" si="144"/>
        <v>234748276437.81784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234748276437.81784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978117818.49090755</v>
      </c>
      <c r="L3296" s="455">
        <f t="shared" ca="1" si="144"/>
        <v>235726394256.30875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235726394256.30875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982193309.4012866</v>
      </c>
      <c r="L3297" s="455">
        <f t="shared" ca="1" si="144"/>
        <v>236708587565.71002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236708587565.71002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986285781.52379179</v>
      </c>
      <c r="L3298" s="455">
        <f t="shared" ca="1" si="144"/>
        <v>237694873347.23383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237694873347.23383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990395305.61347413</v>
      </c>
      <c r="L3299" s="455">
        <f t="shared" ca="1" si="144"/>
        <v>238685268652.84729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238685268652.84729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994521952.72019684</v>
      </c>
      <c r="L3300" s="455">
        <f t="shared" ca="1" si="144"/>
        <v>239679790605.56747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239679790605.56747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998665794.18986452</v>
      </c>
      <c r="L3301" s="455">
        <f t="shared" ca="1" si="144"/>
        <v>240678456399.75732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240678456399.75732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1002826901.6656554</v>
      </c>
      <c r="L3302" s="455">
        <f t="shared" ca="1" si="144"/>
        <v>241681283301.42297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241681283301.42297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1007005347.0892624</v>
      </c>
      <c r="L3303" s="455">
        <f t="shared" ca="1" si="144"/>
        <v>242688288648.51224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242688288648.51224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1011201202.7021343</v>
      </c>
      <c r="L3304" s="455">
        <f t="shared" ca="1" si="144"/>
        <v>243699489851.21439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243699489851.21439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1015414541.0467266</v>
      </c>
      <c r="L3305" s="455">
        <f t="shared" ca="1" si="144"/>
        <v>244714904392.26111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244714904392.26111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1019645434.9677547</v>
      </c>
      <c r="L3306" s="455">
        <f t="shared" ca="1" si="144"/>
        <v>245734549827.22885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245734549827.22885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1023893957.6134534</v>
      </c>
      <c r="L3307" s="455">
        <f t="shared" ca="1" si="144"/>
        <v>246758443784.84232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246758443784.84232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1028160182.4368428</v>
      </c>
      <c r="L3308" s="455">
        <f t="shared" ca="1" si="144"/>
        <v>247786603967.27914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247786603967.27914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1032444183.1969966</v>
      </c>
      <c r="L3309" s="455">
        <f t="shared" ca="1" si="144"/>
        <v>248819048150.47614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248819048150.47614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1036746033.9603173</v>
      </c>
      <c r="L3310" s="455">
        <f t="shared" ca="1" si="144"/>
        <v>249855794184.43646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249855794184.43646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1041065809.1018184</v>
      </c>
      <c r="L3311" s="455">
        <f t="shared" ca="1" si="144"/>
        <v>250896859993.53827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250896859993.53827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1045403583.3064096</v>
      </c>
      <c r="L3312" s="455">
        <f t="shared" ca="1" si="144"/>
        <v>251942263576.84467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251942263576.84467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1049759431.5701861</v>
      </c>
      <c r="L3313" s="455">
        <f t="shared" ca="1" si="144"/>
        <v>252992023008.41486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252992023008.41486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1054133429.2017286</v>
      </c>
      <c r="L3314" s="455">
        <f t="shared" ca="1" si="144"/>
        <v>254046156437.61658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254046156437.61658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1058525651.8234025</v>
      </c>
      <c r="L3315" s="455">
        <f t="shared" ca="1" si="144"/>
        <v>255104682089.43997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255104682089.43997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1062936175.3726665</v>
      </c>
      <c r="L3316" s="455">
        <f t="shared" ca="1" si="144"/>
        <v>256167618264.81265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256167618264.81265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1067365076.1033859</v>
      </c>
      <c r="L3317" s="455">
        <f t="shared" ca="1" si="144"/>
        <v>257234983340.91605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257234983340.91605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1071812430.5871502</v>
      </c>
      <c r="L3318" s="455">
        <f t="shared" ca="1" si="144"/>
        <v>258306795771.5032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258306795771.5032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1076278315.7145967</v>
      </c>
      <c r="L3319" s="455">
        <f t="shared" ca="1" si="144"/>
        <v>259383074087.2178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259383074087.2178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1080762808.6967409</v>
      </c>
      <c r="L3320" s="455">
        <f t="shared" ca="1" si="144"/>
        <v>260463836895.91455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260463836895.91455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1085265987.0663106</v>
      </c>
      <c r="L3321" s="455">
        <f t="shared" ca="1" si="144"/>
        <v>261549102882.98087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261549102882.98087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1089787928.6790867</v>
      </c>
      <c r="L3322" s="455">
        <f t="shared" ca="1" si="144"/>
        <v>262638890811.65994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262638890811.65994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1094328711.7152498</v>
      </c>
      <c r="L3323" s="455">
        <f t="shared" ref="L3323:L3577" ca="1" si="149">I3323-J3323+K3323</f>
        <v>263733219523.37518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263733219523.37518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1098888414.6807299</v>
      </c>
      <c r="L3324" s="455">
        <f t="shared" ca="1" si="149"/>
        <v>264832107938.05591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264832107938.05591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1103467116.4085665</v>
      </c>
      <c r="L3325" s="455">
        <f t="shared" ca="1" si="149"/>
        <v>265935575054.46448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265935575054.46448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1108064896.0602689</v>
      </c>
      <c r="L3326" s="455">
        <f t="shared" ca="1" si="149"/>
        <v>267043639950.52475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267043639950.52475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1112681833.1271863</v>
      </c>
      <c r="L3327" s="455">
        <f t="shared" ca="1" si="149"/>
        <v>268156321783.65195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268156321783.65195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1117318007.4318831</v>
      </c>
      <c r="L3328" s="455">
        <f t="shared" ca="1" si="149"/>
        <v>269273639791.08383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269273639791.08383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1121973499.1295159</v>
      </c>
      <c r="L3329" s="455">
        <f t="shared" ca="1" si="149"/>
        <v>270395613290.21335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270395613290.21335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1126648388.7092223</v>
      </c>
      <c r="L3330" s="455">
        <f t="shared" ca="1" si="149"/>
        <v>271522261678.92258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271522261678.92258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1131342756.9955108</v>
      </c>
      <c r="L3331" s="455">
        <f t="shared" ca="1" si="149"/>
        <v>272653604435.91809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272653604435.91809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1136056685.1496589</v>
      </c>
      <c r="L3332" s="455">
        <f t="shared" ca="1" si="149"/>
        <v>273789661121.06775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273789661121.06775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1140790254.6711156</v>
      </c>
      <c r="L3333" s="455">
        <f t="shared" ca="1" si="149"/>
        <v>274930451375.73889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274930451375.73889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1145543547.398912</v>
      </c>
      <c r="L3334" s="455">
        <f t="shared" ca="1" si="149"/>
        <v>276075994923.13782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276075994923.13782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1150316645.5130742</v>
      </c>
      <c r="L3335" s="455">
        <f t="shared" ca="1" si="149"/>
        <v>277226311568.65088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277226311568.65088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1155109631.5360453</v>
      </c>
      <c r="L3336" s="455">
        <f t="shared" ca="1" si="149"/>
        <v>278381421200.18695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278381421200.18695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1159922588.3341122</v>
      </c>
      <c r="L3337" s="455">
        <f t="shared" ca="1" si="149"/>
        <v>279541343788.52106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279541343788.52106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1164755599.1188378</v>
      </c>
      <c r="L3338" s="455">
        <f t="shared" ca="1" si="149"/>
        <v>280706099387.63989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280706099387.63989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1169608747.4484994</v>
      </c>
      <c r="L3339" s="455">
        <f t="shared" ca="1" si="149"/>
        <v>281875708135.08838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281875708135.08838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1174482117.2295349</v>
      </c>
      <c r="L3340" s="455">
        <f t="shared" ca="1" si="149"/>
        <v>283050190252.31793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283050190252.31793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1179375792.7179914</v>
      </c>
      <c r="L3341" s="455">
        <f t="shared" ca="1" si="149"/>
        <v>284229566045.03595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284229566045.03595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1184289858.5209832</v>
      </c>
      <c r="L3342" s="455">
        <f t="shared" ca="1" si="149"/>
        <v>285413855903.55695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285413855903.55695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1189224399.5981538</v>
      </c>
      <c r="L3343" s="455">
        <f t="shared" ca="1" si="149"/>
        <v>286603080303.15509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286603080303.15509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1194179501.2631462</v>
      </c>
      <c r="L3344" s="455">
        <f t="shared" ca="1" si="149"/>
        <v>287797259804.41821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287797259804.41821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1199155249.1850758</v>
      </c>
      <c r="L3345" s="455">
        <f t="shared" ca="1" si="149"/>
        <v>288996415053.60327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288996415053.60327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1204151729.3900137</v>
      </c>
      <c r="L3346" s="455">
        <f t="shared" ca="1" si="149"/>
        <v>290200566782.99329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290200566782.99329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1209169028.2624719</v>
      </c>
      <c r="L3347" s="455">
        <f t="shared" ca="1" si="149"/>
        <v>291409735811.25574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291409735811.25574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1214207232.5468988</v>
      </c>
      <c r="L3348" s="455">
        <f t="shared" ca="1" si="149"/>
        <v>292623943043.80261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292623943043.80261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1219266429.3491776</v>
      </c>
      <c r="L3349" s="455">
        <f t="shared" ca="1" si="149"/>
        <v>293843209473.15179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293843209473.15179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1224346706.1381326</v>
      </c>
      <c r="L3350" s="455">
        <f t="shared" ca="1" si="149"/>
        <v>295067556179.28992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295067556179.28992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1229448150.7470412</v>
      </c>
      <c r="L3351" s="455">
        <f t="shared" ca="1" si="149"/>
        <v>296297004330.03699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296297004330.03699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1234570851.375154</v>
      </c>
      <c r="L3352" s="455">
        <f t="shared" ca="1" si="149"/>
        <v>297531575181.41217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297531575181.41217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1239714896.5892174</v>
      </c>
      <c r="L3353" s="455">
        <f t="shared" ca="1" si="149"/>
        <v>298771290078.0014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298771290078.0014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1244880375.3250058</v>
      </c>
      <c r="L3354" s="455">
        <f t="shared" ca="1" si="149"/>
        <v>300016170453.32642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300016170453.32642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1250067376.88886</v>
      </c>
      <c r="L3355" s="455">
        <f t="shared" ca="1" si="149"/>
        <v>301266237830.21527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301266237830.21527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1255275990.9592302</v>
      </c>
      <c r="L3356" s="455">
        <f t="shared" ca="1" si="149"/>
        <v>302521513821.1745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302521513821.1745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1260506307.588227</v>
      </c>
      <c r="L3357" s="455">
        <f t="shared" ca="1" si="149"/>
        <v>303782020128.76276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303782020128.76276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1265758417.2031782</v>
      </c>
      <c r="L3358" s="455">
        <f t="shared" ca="1" si="149"/>
        <v>305047778545.96594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305047778545.96594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1271032410.6081915</v>
      </c>
      <c r="L3359" s="455">
        <f t="shared" ca="1" si="149"/>
        <v>306318810956.57416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306318810956.57416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1276328378.9857256</v>
      </c>
      <c r="L3360" s="455">
        <f t="shared" ca="1" si="149"/>
        <v>307595139335.55988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307595139335.55988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1281646413.8981662</v>
      </c>
      <c r="L3361" s="455">
        <f t="shared" ca="1" si="149"/>
        <v>308876785749.45807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308876785749.45807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1286986607.2894087</v>
      </c>
      <c r="L3362" s="455">
        <f t="shared" ca="1" si="149"/>
        <v>310163772356.7475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310163772356.7475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1292349051.4864478</v>
      </c>
      <c r="L3363" s="455">
        <f t="shared" ca="1" si="149"/>
        <v>311456121408.23395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311456121408.23395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1297733839.2009747</v>
      </c>
      <c r="L3364" s="455">
        <f t="shared" ca="1" si="149"/>
        <v>312753855247.43494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312753855247.43494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1303141063.5309789</v>
      </c>
      <c r="L3365" s="455">
        <f t="shared" ca="1" si="149"/>
        <v>314056996310.96594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314056996310.96594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1308570817.962358</v>
      </c>
      <c r="L3366" s="455">
        <f t="shared" ca="1" si="149"/>
        <v>315365567128.92828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315365567128.92828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1314023196.3705344</v>
      </c>
      <c r="L3367" s="455">
        <f t="shared" ca="1" si="149"/>
        <v>316679590325.29883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316679590325.29883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1319498293.0220785</v>
      </c>
      <c r="L3368" s="455">
        <f t="shared" ca="1" si="149"/>
        <v>317999088618.32092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317999088618.32092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1324996202.5763371</v>
      </c>
      <c r="L3369" s="455">
        <f t="shared" ca="1" si="149"/>
        <v>319324084820.89728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319324084820.89728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1330517020.0870719</v>
      </c>
      <c r="L3370" s="455">
        <f t="shared" ca="1" si="149"/>
        <v>320654601840.98438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320654601840.98438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1336060841.0041015</v>
      </c>
      <c r="L3371" s="455">
        <f t="shared" ca="1" si="149"/>
        <v>321990662681.98846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321990662681.98846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1341627761.174952</v>
      </c>
      <c r="L3372" s="455">
        <f t="shared" ca="1" si="149"/>
        <v>323332290443.16339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323332290443.16339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1347217876.8465142</v>
      </c>
      <c r="L3373" s="455">
        <f t="shared" ca="1" si="149"/>
        <v>324679508320.00989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324679508320.00989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1352831284.6667078</v>
      </c>
      <c r="L3374" s="455">
        <f t="shared" ca="1" si="149"/>
        <v>326032339604.67657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326032339604.67657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1358468081.6861525</v>
      </c>
      <c r="L3375" s="455">
        <f t="shared" ca="1" si="149"/>
        <v>327390807686.36273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327390807686.36273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1364128365.3598447</v>
      </c>
      <c r="L3376" s="455">
        <f t="shared" ca="1" si="149"/>
        <v>328754936051.7226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328754936051.7226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1369812233.5488441</v>
      </c>
      <c r="L3377" s="455">
        <f t="shared" ca="1" si="149"/>
        <v>330124748285.27142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330124748285.27142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1375519784.5219643</v>
      </c>
      <c r="L3378" s="455">
        <f t="shared" ca="1" si="149"/>
        <v>331500268069.7934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331500268069.7934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1381251116.9574726</v>
      </c>
      <c r="L3379" s="455">
        <f t="shared" ca="1" si="149"/>
        <v>332881519186.75085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332881519186.75085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1387006329.9447951</v>
      </c>
      <c r="L3380" s="455">
        <f t="shared" ca="1" si="149"/>
        <v>334268525516.69568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334268525516.69568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1392785522.986232</v>
      </c>
      <c r="L3381" s="455">
        <f t="shared" ca="1" si="149"/>
        <v>335661311039.68188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335661311039.68188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1398588795.9986744</v>
      </c>
      <c r="L3382" s="455">
        <f t="shared" ca="1" si="149"/>
        <v>337059899835.68054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337059899835.68054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1404416249.3153355</v>
      </c>
      <c r="L3383" s="455">
        <f t="shared" ca="1" si="149"/>
        <v>338464316084.99585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338464316084.99585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1410267983.6874826</v>
      </c>
      <c r="L3384" s="455">
        <f t="shared" ca="1" si="149"/>
        <v>339874584068.68335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339874584068.68335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1416144100.2861805</v>
      </c>
      <c r="L3385" s="455">
        <f t="shared" ca="1" si="149"/>
        <v>341290728168.96954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341290728168.96954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1422044700.7040398</v>
      </c>
      <c r="L3386" s="455">
        <f t="shared" ca="1" si="149"/>
        <v>342712772869.67358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342712772869.67358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1427969886.9569733</v>
      </c>
      <c r="L3387" s="455">
        <f t="shared" ca="1" si="149"/>
        <v>344140742756.63055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344140742756.63055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1433919761.4859607</v>
      </c>
      <c r="L3388" s="455">
        <f t="shared" ca="1" si="149"/>
        <v>345574662518.11652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345574662518.11652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1439894427.1588187</v>
      </c>
      <c r="L3389" s="455">
        <f t="shared" ca="1" si="149"/>
        <v>347014556945.27533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347014556945.27533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1445893987.2719805</v>
      </c>
      <c r="L3390" s="455">
        <f t="shared" ca="1" si="149"/>
        <v>348460450932.5473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348460450932.5473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1451918545.5522804</v>
      </c>
      <c r="L3391" s="455">
        <f t="shared" ca="1" si="149"/>
        <v>349912369478.09961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349912369478.09961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1457968206.1587484</v>
      </c>
      <c r="L3392" s="455">
        <f t="shared" ca="1" si="149"/>
        <v>351370337684.25836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351370337684.25836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1464043073.6844099</v>
      </c>
      <c r="L3393" s="455">
        <f t="shared" ca="1" si="149"/>
        <v>352834380757.94275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352834380757.94275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1470143253.1580949</v>
      </c>
      <c r="L3394" s="455">
        <f t="shared" ca="1" si="149"/>
        <v>354304524011.10083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354304524011.10083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1476268850.0462534</v>
      </c>
      <c r="L3395" s="455">
        <f t="shared" ca="1" si="149"/>
        <v>355780792861.14709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355780792861.14709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1482419970.2547796</v>
      </c>
      <c r="L3396" s="455">
        <f t="shared" ca="1" si="149"/>
        <v>357263212831.40186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357263212831.40186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1488596720.130841</v>
      </c>
      <c r="L3397" s="455">
        <f t="shared" ca="1" si="149"/>
        <v>358751809551.53271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358751809551.53271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1494799206.4647195</v>
      </c>
      <c r="L3398" s="455">
        <f t="shared" ca="1" si="149"/>
        <v>360246608757.99744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360246608757.99744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1501027536.4916561</v>
      </c>
      <c r="L3399" s="455">
        <f t="shared" ca="1" si="149"/>
        <v>361747636294.48907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361747636294.48907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1507281817.8937044</v>
      </c>
      <c r="L3400" s="455">
        <f t="shared" ca="1" si="149"/>
        <v>363254918112.38275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363254918112.38275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1513562158.8015947</v>
      </c>
      <c r="L3401" s="455">
        <f t="shared" ca="1" si="149"/>
        <v>364768480271.18433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364768480271.18433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1519868667.7966013</v>
      </c>
      <c r="L3402" s="455">
        <f t="shared" ca="1" si="149"/>
        <v>366288348938.98096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366288348938.98096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1526201453.9124207</v>
      </c>
      <c r="L3403" s="455">
        <f t="shared" ca="1" si="149"/>
        <v>367814550392.89337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367814550392.89337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1532560626.6370556</v>
      </c>
      <c r="L3404" s="455">
        <f t="shared" ca="1" si="149"/>
        <v>369347111019.53046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369347111019.53046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1538946295.9147103</v>
      </c>
      <c r="L3405" s="455">
        <f t="shared" ca="1" si="149"/>
        <v>370886057315.44519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370886057315.44519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1545358572.1476884</v>
      </c>
      <c r="L3406" s="455">
        <f t="shared" ca="1" si="149"/>
        <v>372431415887.5929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372431415887.5929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1551797566.1983037</v>
      </c>
      <c r="L3407" s="455">
        <f t="shared" ca="1" si="149"/>
        <v>373983213453.7912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373983213453.7912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1558263389.3907967</v>
      </c>
      <c r="L3408" s="455">
        <f t="shared" ca="1" si="149"/>
        <v>375541476843.18201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375541476843.18201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1564756153.5132585</v>
      </c>
      <c r="L3409" s="455">
        <f t="shared" ca="1" si="149"/>
        <v>377106232996.69525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377106232996.69525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1571275970.8195636</v>
      </c>
      <c r="L3410" s="455">
        <f t="shared" ca="1" si="149"/>
        <v>378677508967.51483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378677508967.51483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1577822954.0313118</v>
      </c>
      <c r="L3411" s="455">
        <f t="shared" ca="1" si="149"/>
        <v>380255331921.54614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380255331921.54614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1584397216.3397756</v>
      </c>
      <c r="L3412" s="455">
        <f t="shared" ca="1" si="149"/>
        <v>381839729137.88593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381839729137.88593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1590998871.4078579</v>
      </c>
      <c r="L3413" s="455">
        <f t="shared" ca="1" si="149"/>
        <v>383430728009.29376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383430728009.29376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1597628033.3720574</v>
      </c>
      <c r="L3414" s="455">
        <f t="shared" ca="1" si="149"/>
        <v>385028356042.66583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385028356042.66583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1604284816.8444409</v>
      </c>
      <c r="L3415" s="455">
        <f t="shared" ca="1" si="149"/>
        <v>386632640859.51025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386632640859.51025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1610969336.9146261</v>
      </c>
      <c r="L3416" s="455">
        <f t="shared" ca="1" si="149"/>
        <v>388243610196.42487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388243610196.42487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1617681709.1517704</v>
      </c>
      <c r="L3417" s="455">
        <f t="shared" ca="1" si="149"/>
        <v>389861291905.57666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389861291905.57666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1624422049.6065693</v>
      </c>
      <c r="L3418" s="455">
        <f t="shared" ca="1" si="149"/>
        <v>391485713955.18323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391485713955.18323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1631190474.8132634</v>
      </c>
      <c r="L3419" s="455">
        <f t="shared" ca="1" si="149"/>
        <v>393116904429.99652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393116904429.99652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1637987101.7916522</v>
      </c>
      <c r="L3420" s="455">
        <f t="shared" ca="1" si="149"/>
        <v>394754891531.78815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394754891531.78815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1644812048.0491173</v>
      </c>
      <c r="L3421" s="455">
        <f t="shared" ca="1" si="149"/>
        <v>396399703579.83728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396399703579.83728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1651665431.5826554</v>
      </c>
      <c r="L3422" s="455">
        <f t="shared" ca="1" si="149"/>
        <v>398051369011.41992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398051369011.41992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1658547370.8809164</v>
      </c>
      <c r="L3423" s="455">
        <f t="shared" ca="1" si="149"/>
        <v>399709916382.30084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399709916382.30084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1665457984.9262536</v>
      </c>
      <c r="L3424" s="455">
        <f t="shared" ca="1" si="149"/>
        <v>401375374367.22711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401375374367.22711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1672397393.1967797</v>
      </c>
      <c r="L3425" s="455">
        <f t="shared" ca="1" si="149"/>
        <v>403047771760.42389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403047771760.42389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1679365715.668433</v>
      </c>
      <c r="L3426" s="455">
        <f t="shared" ca="1" si="149"/>
        <v>404727137476.09235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404727137476.09235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1686363072.8170514</v>
      </c>
      <c r="L3427" s="455">
        <f t="shared" ca="1" si="149"/>
        <v>406413500548.90942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406413500548.90942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1693389585.620456</v>
      </c>
      <c r="L3428" s="455">
        <f t="shared" ca="1" si="149"/>
        <v>408106890134.52991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408106890134.52991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1700445375.5605412</v>
      </c>
      <c r="L3429" s="455">
        <f t="shared" ca="1" si="149"/>
        <v>409807335510.09045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409807335510.09045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1707530564.6253769</v>
      </c>
      <c r="L3430" s="455">
        <f t="shared" ca="1" si="149"/>
        <v>411514866074.71582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411514866074.71582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1714645275.311316</v>
      </c>
      <c r="L3431" s="455">
        <f t="shared" ca="1" si="149"/>
        <v>413229511350.02716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413229511350.02716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1721789630.6251132</v>
      </c>
      <c r="L3432" s="455">
        <f t="shared" ca="1" si="149"/>
        <v>414951300980.65228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414951300980.65228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1728963754.0860512</v>
      </c>
      <c r="L3433" s="455">
        <f t="shared" ca="1" si="149"/>
        <v>416680264734.73834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416680264734.73834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1736167769.7280765</v>
      </c>
      <c r="L3434" s="455">
        <f t="shared" ca="1" si="149"/>
        <v>418416432504.46643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418416432504.46643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1743401802.1019435</v>
      </c>
      <c r="L3435" s="455">
        <f t="shared" ca="1" si="149"/>
        <v>420159834306.56836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420159834306.56836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1750665976.2773681</v>
      </c>
      <c r="L3436" s="455">
        <f t="shared" ca="1" si="149"/>
        <v>421910500282.8457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421910500282.8457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1757960417.8451903</v>
      </c>
      <c r="L3437" s="455">
        <f t="shared" ca="1" si="149"/>
        <v>423668460700.69092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423668460700.69092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1765285252.9195454</v>
      </c>
      <c r="L3438" s="455">
        <f t="shared" ca="1" si="149"/>
        <v>425433745953.61047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425433745953.61047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1772640608.1400435</v>
      </c>
      <c r="L3439" s="455">
        <f t="shared" ca="1" si="149"/>
        <v>427206386561.75049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427206386561.75049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1780026610.6739604</v>
      </c>
      <c r="L3440" s="455">
        <f t="shared" ca="1" si="149"/>
        <v>428986413172.42444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428986413172.42444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1787443388.218435</v>
      </c>
      <c r="L3441" s="455">
        <f t="shared" ca="1" si="149"/>
        <v>430773856560.64288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430773856560.64288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1794891069.0026786</v>
      </c>
      <c r="L3442" s="455">
        <f t="shared" ca="1" si="149"/>
        <v>432568747629.64557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432568747629.64557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1802369781.7901897</v>
      </c>
      <c r="L3443" s="455">
        <f t="shared" ca="1" si="149"/>
        <v>434371117411.43573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434371117411.43573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1809879655.8809822</v>
      </c>
      <c r="L3444" s="455">
        <f t="shared" ca="1" si="149"/>
        <v>436180997067.31671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436180997067.31671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1817420821.1138194</v>
      </c>
      <c r="L3445" s="455">
        <f t="shared" ca="1" si="149"/>
        <v>437998417888.43054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437998417888.43054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1824993407.8684607</v>
      </c>
      <c r="L3446" s="455">
        <f t="shared" ca="1" si="149"/>
        <v>439823411296.29901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439823411296.29901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1832597547.0679126</v>
      </c>
      <c r="L3447" s="455">
        <f t="shared" ca="1" si="149"/>
        <v>441656008843.36694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441656008843.36694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1840233370.1806953</v>
      </c>
      <c r="L3448" s="455">
        <f t="shared" ca="1" si="149"/>
        <v>443496242213.54767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443496242213.54767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1847901009.223115</v>
      </c>
      <c r="L3449" s="455">
        <f t="shared" ca="1" si="149"/>
        <v>445344143222.77081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445344143222.77081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1855600596.7615449</v>
      </c>
      <c r="L3450" s="455">
        <f t="shared" ca="1" si="149"/>
        <v>447199743819.53235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447199743819.53235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1863332265.9147184</v>
      </c>
      <c r="L3451" s="455">
        <f t="shared" ca="1" si="149"/>
        <v>449063076085.44708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449063076085.44708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1871096150.3560297</v>
      </c>
      <c r="L3452" s="455">
        <f t="shared" ca="1" si="149"/>
        <v>450934172235.8031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450934172235.8031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1878892384.3158462</v>
      </c>
      <c r="L3453" s="455">
        <f t="shared" ca="1" si="149"/>
        <v>452813064620.11896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452813064620.11896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1886721102.5838292</v>
      </c>
      <c r="L3454" s="455">
        <f t="shared" ca="1" si="149"/>
        <v>454699785722.70276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454699785722.70276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1894582440.5112615</v>
      </c>
      <c r="L3455" s="455">
        <f t="shared" ca="1" si="149"/>
        <v>456594368163.21405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456594368163.21405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1902476534.0133915</v>
      </c>
      <c r="L3456" s="455">
        <f t="shared" ca="1" si="149"/>
        <v>458496844697.22742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458496844697.22742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1910403519.5717812</v>
      </c>
      <c r="L3457" s="455">
        <f t="shared" ca="1" si="149"/>
        <v>460407248216.79919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460407248216.79919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1918363534.2366633</v>
      </c>
      <c r="L3458" s="455">
        <f t="shared" ca="1" si="149"/>
        <v>462325611751.03583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462325611751.03583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1926356715.6293159</v>
      </c>
      <c r="L3459" s="455">
        <f t="shared" ca="1" si="149"/>
        <v>464251968466.66516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464251968466.66516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1934383201.9444382</v>
      </c>
      <c r="L3460" s="455">
        <f t="shared" ca="1" si="149"/>
        <v>466186351668.60962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466186351668.60962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1942443131.9525402</v>
      </c>
      <c r="L3461" s="455">
        <f t="shared" ca="1" si="149"/>
        <v>468128794800.56213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468128794800.56213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1950536645.0023425</v>
      </c>
      <c r="L3462" s="455">
        <f t="shared" ca="1" si="149"/>
        <v>470079331445.56445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470079331445.56445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1958663881.0231853</v>
      </c>
      <c r="L3463" s="455">
        <f t="shared" ca="1" si="149"/>
        <v>472037995326.58765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472037995326.58765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1966824980.5274484</v>
      </c>
      <c r="L3464" s="455">
        <f t="shared" ca="1" si="149"/>
        <v>474004820307.11511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474004820307.11511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1975020084.6129794</v>
      </c>
      <c r="L3465" s="455">
        <f t="shared" ca="1" si="149"/>
        <v>475979840391.72809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475979840391.72809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1983249334.9655337</v>
      </c>
      <c r="L3466" s="455">
        <f t="shared" ca="1" si="149"/>
        <v>477963089726.6936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477963089726.6936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1991512873.8612232</v>
      </c>
      <c r="L3467" s="455">
        <f t="shared" ca="1" si="149"/>
        <v>479954602600.55481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479954602600.55481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1999810844.1689787</v>
      </c>
      <c r="L3468" s="455">
        <f t="shared" ca="1" si="149"/>
        <v>481954413444.72382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481954413444.72382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2008143389.3530159</v>
      </c>
      <c r="L3469" s="455">
        <f t="shared" ca="1" si="149"/>
        <v>483962556834.07684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483962556834.07684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2016510653.4753199</v>
      </c>
      <c r="L3470" s="455">
        <f t="shared" ca="1" si="149"/>
        <v>485979067487.55219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485979067487.55219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2024912781.1981342</v>
      </c>
      <c r="L3471" s="455">
        <f t="shared" ca="1" si="149"/>
        <v>488003980268.75031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488003980268.75031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2033349917.7864592</v>
      </c>
      <c r="L3472" s="455">
        <f t="shared" ca="1" si="149"/>
        <v>490037330186.53674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490037330186.53674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2041822209.1105697</v>
      </c>
      <c r="L3473" s="455">
        <f t="shared" ca="1" si="149"/>
        <v>492079152395.64734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492079152395.64734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2050329801.6485305</v>
      </c>
      <c r="L3474" s="455">
        <f t="shared" ca="1" si="149"/>
        <v>494129482197.2959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494129482197.2959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2058872842.4887328</v>
      </c>
      <c r="L3475" s="455">
        <f t="shared" ca="1" si="149"/>
        <v>496188355039.78461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496188355039.78461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2067451479.3324358</v>
      </c>
      <c r="L3476" s="455">
        <f t="shared" ca="1" si="149"/>
        <v>498255806519.11707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498255806519.11707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2076065860.496321</v>
      </c>
      <c r="L3477" s="455">
        <f t="shared" ca="1" si="149"/>
        <v>500331872379.6134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500331872379.6134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2084716134.9150558</v>
      </c>
      <c r="L3478" s="455">
        <f t="shared" ca="1" si="149"/>
        <v>502416588514.52844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502416588514.52844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2093402452.1438682</v>
      </c>
      <c r="L3479" s="455">
        <f t="shared" ca="1" si="149"/>
        <v>504509990966.6723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504509990966.6723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2102124962.3611348</v>
      </c>
      <c r="L3480" s="455">
        <f t="shared" ca="1" si="149"/>
        <v>506612115929.03345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506612115929.03345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2110883816.3709726</v>
      </c>
      <c r="L3481" s="455">
        <f t="shared" ca="1" si="149"/>
        <v>508722999745.40442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508722999745.40442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2119679165.6058517</v>
      </c>
      <c r="L3482" s="455">
        <f t="shared" ca="1" si="149"/>
        <v>510842678911.01025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510842678911.01025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2128511162.1292093</v>
      </c>
      <c r="L3483" s="455">
        <f t="shared" ca="1" si="149"/>
        <v>512971190073.13947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512971190073.13947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2137379958.6380811</v>
      </c>
      <c r="L3484" s="455">
        <f t="shared" ca="1" si="149"/>
        <v>515108570031.77753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515108570031.77753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2146285708.46574</v>
      </c>
      <c r="L3485" s="455">
        <f t="shared" ca="1" si="149"/>
        <v>517254855740.24329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517254855740.24329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2155228565.5843468</v>
      </c>
      <c r="L3486" s="455">
        <f t="shared" ca="1" si="149"/>
        <v>519410084305.82764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519410084305.82764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2164208684.607615</v>
      </c>
      <c r="L3487" s="455">
        <f t="shared" ca="1" si="149"/>
        <v>521574292990.43524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521574292990.43524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2173226220.7934799</v>
      </c>
      <c r="L3488" s="455">
        <f t="shared" ca="1" si="149"/>
        <v>523747519211.2287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523747519211.2287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2182281330.0467863</v>
      </c>
      <c r="L3489" s="455">
        <f t="shared" ca="1" si="149"/>
        <v>525929800541.27551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525929800541.27551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2191374168.9219809</v>
      </c>
      <c r="L3490" s="455">
        <f t="shared" ca="1" si="149"/>
        <v>528121174710.19751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528121174710.19751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2200504894.625823</v>
      </c>
      <c r="L3491" s="455">
        <f t="shared" ca="1" si="149"/>
        <v>530321679604.8233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530321679604.8233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2209673665.0200973</v>
      </c>
      <c r="L3492" s="455">
        <f t="shared" ca="1" si="149"/>
        <v>532531353269.84338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532531353269.84338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2218880638.6243472</v>
      </c>
      <c r="L3493" s="455">
        <f t="shared" ca="1" si="149"/>
        <v>534750233908.46771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534750233908.46771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2228125974.6186156</v>
      </c>
      <c r="L3494" s="455">
        <f t="shared" ca="1" si="149"/>
        <v>536978359883.0863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536978359883.0863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2237409832.8461928</v>
      </c>
      <c r="L3495" s="455">
        <f t="shared" ca="1" si="149"/>
        <v>539215769715.9325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539215769715.9325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2246732373.8163853</v>
      </c>
      <c r="L3496" s="455">
        <f t="shared" ca="1" si="149"/>
        <v>541462502089.7489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541462502089.7489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2256093758.7072873</v>
      </c>
      <c r="L3497" s="455">
        <f t="shared" ca="1" si="149"/>
        <v>543718595848.45618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543718595848.45618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2265494149.3685675</v>
      </c>
      <c r="L3498" s="455">
        <f t="shared" ca="1" si="149"/>
        <v>545984089997.82477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545984089997.82477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2274933708.3242698</v>
      </c>
      <c r="L3499" s="455">
        <f t="shared" ca="1" si="149"/>
        <v>548259023706.14905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548259023706.14905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2284412598.7756209</v>
      </c>
      <c r="L3500" s="455">
        <f t="shared" ca="1" si="149"/>
        <v>550543436304.92468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550543436304.92468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2293930984.6038527</v>
      </c>
      <c r="L3501" s="455">
        <f t="shared" ca="1" si="149"/>
        <v>552837367289.52856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552837367289.52856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2303489030.3730354</v>
      </c>
      <c r="L3502" s="455">
        <f t="shared" ca="1" si="149"/>
        <v>555140856319.90161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555140856319.90161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2313086901.3329234</v>
      </c>
      <c r="L3503" s="455">
        <f t="shared" ca="1" si="149"/>
        <v>557453943221.2345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557453943221.2345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2322724763.4218102</v>
      </c>
      <c r="L3504" s="455">
        <f t="shared" ca="1" si="149"/>
        <v>559776667984.65625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559776667984.65625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2332402783.2694011</v>
      </c>
      <c r="L3505" s="455">
        <f t="shared" ca="1" si="149"/>
        <v>562109070767.92566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562109070767.92566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2342121128.1996903</v>
      </c>
      <c r="L3506" s="455">
        <f t="shared" ca="1" si="149"/>
        <v>564451191896.12537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564451191896.12537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2351879966.2338557</v>
      </c>
      <c r="L3507" s="455">
        <f t="shared" ca="1" si="149"/>
        <v>566803071862.35925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566803071862.35925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2361679466.0931635</v>
      </c>
      <c r="L3508" s="455">
        <f t="shared" ca="1" si="149"/>
        <v>569164751328.45239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569164751328.45239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2371519797.2018847</v>
      </c>
      <c r="L3509" s="455">
        <f t="shared" ca="1" si="149"/>
        <v>571536271125.6543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571536271125.6543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2381401129.6902261</v>
      </c>
      <c r="L3510" s="455">
        <f t="shared" ca="1" si="149"/>
        <v>573917672255.34448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573917672255.34448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2391323634.3972688</v>
      </c>
      <c r="L3511" s="455">
        <f t="shared" ca="1" si="149"/>
        <v>576308995889.7417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576308995889.7417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2401287482.8739238</v>
      </c>
      <c r="L3512" s="455">
        <f t="shared" ca="1" si="149"/>
        <v>578710283372.6156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578710283372.6156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2411292847.3858981</v>
      </c>
      <c r="L3513" s="455">
        <f t="shared" ca="1" si="149"/>
        <v>581121576220.00146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581121576220.00146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2421339900.9166727</v>
      </c>
      <c r="L3514" s="455">
        <f t="shared" ca="1" si="149"/>
        <v>583542916120.91809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583542916120.91809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2431428817.1704922</v>
      </c>
      <c r="L3515" s="455">
        <f t="shared" ca="1" si="149"/>
        <v>585974344938.08862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585974344938.08862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2441559770.5753694</v>
      </c>
      <c r="L3516" s="455">
        <f t="shared" ca="1" si="149"/>
        <v>588415904708.66394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588415904708.66394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2451732936.2860999</v>
      </c>
      <c r="L3517" s="455">
        <f t="shared" ca="1" si="149"/>
        <v>590867637644.95007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590867637644.95007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2461948490.1872921</v>
      </c>
      <c r="L3518" s="455">
        <f t="shared" ca="1" si="149"/>
        <v>593329586135.13733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593329586135.13733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2472206608.8964057</v>
      </c>
      <c r="L3519" s="455">
        <f t="shared" ca="1" si="149"/>
        <v>595801792744.03369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595801792744.03369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2482507469.7668071</v>
      </c>
      <c r="L3520" s="455">
        <f t="shared" ca="1" si="149"/>
        <v>598284300213.80054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598284300213.80054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2492851250.8908358</v>
      </c>
      <c r="L3521" s="455">
        <f t="shared" ca="1" si="149"/>
        <v>600777151464.69141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600777151464.69141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2503238131.102881</v>
      </c>
      <c r="L3522" s="455">
        <f t="shared" ca="1" si="149"/>
        <v>603280389595.79431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603280389595.79431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2513668289.9824762</v>
      </c>
      <c r="L3523" s="455">
        <f t="shared" ca="1" si="149"/>
        <v>605794057885.77673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605794057885.77673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2524141907.8574028</v>
      </c>
      <c r="L3524" s="455">
        <f t="shared" ca="1" si="149"/>
        <v>608318199793.63416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608318199793.63416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2534659165.8068089</v>
      </c>
      <c r="L3525" s="455">
        <f t="shared" ca="1" si="149"/>
        <v>610852858959.44092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610852858959.44092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2545220245.6643372</v>
      </c>
      <c r="L3526" s="455">
        <f t="shared" ca="1" si="149"/>
        <v>613398079205.10522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613398079205.10522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2555825330.0212717</v>
      </c>
      <c r="L3527" s="455">
        <f t="shared" ca="1" si="149"/>
        <v>615953904535.12646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615953904535.12646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2566474602.2296934</v>
      </c>
      <c r="L3528" s="455">
        <f t="shared" ca="1" si="149"/>
        <v>618520379137.3562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618520379137.3562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2577168246.4056506</v>
      </c>
      <c r="L3529" s="455">
        <f t="shared" ca="1" si="149"/>
        <v>621097547383.76184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621097547383.76184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2587906447.4323411</v>
      </c>
      <c r="L3530" s="455">
        <f t="shared" ca="1" si="149"/>
        <v>623685453831.19421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623685453831.19421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2598689390.9633093</v>
      </c>
      <c r="L3531" s="455">
        <f t="shared" ca="1" si="149"/>
        <v>626284143222.15747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626284143222.15747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2609517263.4256563</v>
      </c>
      <c r="L3532" s="455">
        <f t="shared" ca="1" si="149"/>
        <v>628893660485.58313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628893660485.58313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2620390252.023263</v>
      </c>
      <c r="L3533" s="455">
        <f t="shared" ca="1" si="149"/>
        <v>631514050737.60645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631514050737.60645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2631308544.740027</v>
      </c>
      <c r="L3534" s="455">
        <f t="shared" ca="1" si="149"/>
        <v>634145359282.34644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634145359282.34644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2642272330.3431101</v>
      </c>
      <c r="L3535" s="455">
        <f t="shared" ca="1" si="149"/>
        <v>636787631612.68958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636787631612.68958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2653281798.3862066</v>
      </c>
      <c r="L3536" s="455">
        <f t="shared" ca="1" si="149"/>
        <v>639440913411.07581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639440913411.07581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2664337139.2128158</v>
      </c>
      <c r="L3537" s="455">
        <f t="shared" ca="1" si="149"/>
        <v>642105250550.28857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642105250550.28857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2675438543.9595356</v>
      </c>
      <c r="L3538" s="455">
        <f t="shared" ca="1" si="149"/>
        <v>644780689094.24817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644780689094.24817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2686586204.5593672</v>
      </c>
      <c r="L3539" s="455">
        <f t="shared" ca="1" si="149"/>
        <v>647467275298.8075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647467275298.8075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2697780313.7450314</v>
      </c>
      <c r="L3540" s="455">
        <f t="shared" ca="1" si="149"/>
        <v>650165055612.55249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650165055612.55249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2709021065.0523019</v>
      </c>
      <c r="L3541" s="455">
        <f t="shared" ca="1" si="149"/>
        <v>652874076677.60474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652874076677.60474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2720308652.8233528</v>
      </c>
      <c r="L3542" s="455">
        <f t="shared" ca="1" si="149"/>
        <v>655594385330.4281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655594385330.4281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2731643272.2101169</v>
      </c>
      <c r="L3543" s="455">
        <f t="shared" ca="1" si="149"/>
        <v>658326028602.63818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658326028602.63818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2743025119.177659</v>
      </c>
      <c r="L3544" s="455">
        <f t="shared" ca="1" si="149"/>
        <v>661069053721.8158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661069053721.8158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2754454390.507566</v>
      </c>
      <c r="L3545" s="455">
        <f t="shared" ca="1" si="149"/>
        <v>663823508112.32336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663823508112.32336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2765931283.8013473</v>
      </c>
      <c r="L3546" s="455">
        <f t="shared" ca="1" si="149"/>
        <v>666589439396.12476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666589439396.12476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2777455997.4838533</v>
      </c>
      <c r="L3547" s="455">
        <f t="shared" ca="1" si="149"/>
        <v>669366895393.60864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669366895393.60864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2789028730.8067026</v>
      </c>
      <c r="L3548" s="455">
        <f t="shared" ca="1" si="149"/>
        <v>672155924124.41541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672155924124.41541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2800649683.8517308</v>
      </c>
      <c r="L3549" s="455">
        <f t="shared" ca="1" si="149"/>
        <v>674956573808.26709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674956573808.26709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2812319057.5344462</v>
      </c>
      <c r="L3550" s="455">
        <f t="shared" ca="1" si="149"/>
        <v>677768892865.80151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677768892865.80151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2824037053.6075063</v>
      </c>
      <c r="L3551" s="455">
        <f t="shared" ca="1" si="149"/>
        <v>680592929919.40906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680592929919.40906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2835803874.6642046</v>
      </c>
      <c r="L3552" s="455">
        <f t="shared" ca="1" si="149"/>
        <v>683428733794.07324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683428733794.07324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2847619724.1419716</v>
      </c>
      <c r="L3553" s="455">
        <f t="shared" ca="1" si="149"/>
        <v>686276353518.21521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686276353518.21521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2859484806.3258967</v>
      </c>
      <c r="L3554" s="455">
        <f t="shared" ca="1" si="149"/>
        <v>689135838324.54114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689135838324.54114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2871399326.3522549</v>
      </c>
      <c r="L3555" s="455">
        <f t="shared" ca="1" si="149"/>
        <v>692007237650.89343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692007237650.89343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2883363490.2120562</v>
      </c>
      <c r="L3556" s="455">
        <f t="shared" ca="1" si="149"/>
        <v>694890601141.10547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694890601141.10547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2895377504.7546062</v>
      </c>
      <c r="L3557" s="455">
        <f t="shared" ca="1" si="149"/>
        <v>697785978645.86011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697785978645.86011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2907441577.6910839</v>
      </c>
      <c r="L3558" s="455">
        <f t="shared" ca="1" si="149"/>
        <v>700693420223.55115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700693420223.55115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2919555917.5981297</v>
      </c>
      <c r="L3559" s="455">
        <f t="shared" ca="1" si="149"/>
        <v>703612976141.14929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703612976141.14929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2931720733.9214554</v>
      </c>
      <c r="L3560" s="455">
        <f t="shared" ca="1" si="149"/>
        <v>706544696875.0708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706544696875.0708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2943936236.9794617</v>
      </c>
      <c r="L3561" s="455">
        <f t="shared" ca="1" si="149"/>
        <v>709488633112.05029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709488633112.05029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2956202637.966876</v>
      </c>
      <c r="L3562" s="455">
        <f t="shared" ca="1" si="149"/>
        <v>712444835750.01721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712444835750.01721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2968520148.958405</v>
      </c>
      <c r="L3563" s="455">
        <f t="shared" ca="1" si="149"/>
        <v>715413355898.97559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715413355898.97559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2980888982.9123983</v>
      </c>
      <c r="L3564" s="455">
        <f t="shared" ca="1" si="149"/>
        <v>718394244881.88794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718394244881.88794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2993309353.6745329</v>
      </c>
      <c r="L3565" s="455">
        <f t="shared" ca="1" si="149"/>
        <v>721387554235.5625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721387554235.5625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3005781475.9815102</v>
      </c>
      <c r="L3566" s="455">
        <f t="shared" ca="1" si="149"/>
        <v>724393335711.54407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724393335711.54407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3018305565.464767</v>
      </c>
      <c r="L3567" s="455">
        <f t="shared" ca="1" si="149"/>
        <v>727411641277.00879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727411641277.00879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3030881838.6542034</v>
      </c>
      <c r="L3568" s="455">
        <f t="shared" ca="1" si="149"/>
        <v>730442523115.66296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730442523115.66296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3043510512.9819288</v>
      </c>
      <c r="L3569" s="455">
        <f t="shared" ca="1" si="149"/>
        <v>733486033628.6449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733486033628.6449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3056191806.7860203</v>
      </c>
      <c r="L3570" s="455">
        <f t="shared" ca="1" si="149"/>
        <v>736542225435.43091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736542225435.43091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3068925939.3142953</v>
      </c>
      <c r="L3571" s="455">
        <f t="shared" ca="1" si="149"/>
        <v>739611151374.74524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739611151374.74524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3081713130.7281051</v>
      </c>
      <c r="L3572" s="455">
        <f t="shared" ca="1" si="149"/>
        <v>742692864505.47339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742692864505.47339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3094553602.1061392</v>
      </c>
      <c r="L3573" s="455">
        <f t="shared" ca="1" si="149"/>
        <v>745787418107.57947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745787418107.57947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3107447575.4482479</v>
      </c>
      <c r="L3574" s="455">
        <f t="shared" ca="1" si="149"/>
        <v>748894865683.02771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748894865683.02771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3120395273.6792822</v>
      </c>
      <c r="L3575" s="455">
        <f t="shared" ca="1" si="149"/>
        <v>752015260956.70703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752015260956.70703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3133396920.652946</v>
      </c>
      <c r="L3576" s="455">
        <f t="shared" ca="1" si="149"/>
        <v>755148657877.35999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755148657877.35999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3146452741.1556664</v>
      </c>
      <c r="L3577" s="455">
        <f t="shared" ca="1" si="149"/>
        <v>758295110618.51563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758295110618.51563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3159562960.9104819</v>
      </c>
      <c r="L3578" s="455">
        <f t="shared" ref="L3578:L3832" ca="1" si="154">I3578-J3578+K3578</f>
        <v>761454673579.42615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761454673579.42615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3172727806.5809422</v>
      </c>
      <c r="L3579" s="455">
        <f t="shared" ca="1" si="154"/>
        <v>764627401386.00708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764627401386.00708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3185947505.7750297</v>
      </c>
      <c r="L3580" s="455">
        <f t="shared" ca="1" si="154"/>
        <v>767813348891.7821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767813348891.7821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3199222287.0490923</v>
      </c>
      <c r="L3581" s="455">
        <f t="shared" ca="1" si="154"/>
        <v>771012571178.83118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771012571178.83118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3212552379.9117966</v>
      </c>
      <c r="L3582" s="455">
        <f t="shared" ca="1" si="154"/>
        <v>774225123558.74292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774225123558.74292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3225938014.8280954</v>
      </c>
      <c r="L3583" s="455">
        <f t="shared" ca="1" si="154"/>
        <v>777451061573.57104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777451061573.57104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3239379423.2232127</v>
      </c>
      <c r="L3584" s="455">
        <f t="shared" ca="1" si="154"/>
        <v>780690440996.79431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780690440996.79431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3252876837.4866428</v>
      </c>
      <c r="L3585" s="455">
        <f t="shared" ca="1" si="154"/>
        <v>783943317834.28101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783943317834.28101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3266430490.976171</v>
      </c>
      <c r="L3586" s="455">
        <f t="shared" ca="1" si="154"/>
        <v>787209748325.2572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787209748325.2572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3280040618.0219049</v>
      </c>
      <c r="L3587" s="455">
        <f t="shared" ca="1" si="154"/>
        <v>790489788943.27905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790489788943.27905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3293707453.9303293</v>
      </c>
      <c r="L3588" s="455">
        <f t="shared" ca="1" si="154"/>
        <v>793783496397.20935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793783496397.20935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3307431234.9883723</v>
      </c>
      <c r="L3589" s="455">
        <f t="shared" ca="1" si="154"/>
        <v>797090927632.19775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797090927632.19775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3321212198.4674907</v>
      </c>
      <c r="L3590" s="455">
        <f t="shared" ca="1" si="154"/>
        <v>800412139830.66528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800412139830.66528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3335050582.6277719</v>
      </c>
      <c r="L3591" s="455">
        <f t="shared" ca="1" si="154"/>
        <v>803747190413.29309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803747190413.29309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3348946626.7220545</v>
      </c>
      <c r="L3592" s="455">
        <f t="shared" ca="1" si="154"/>
        <v>807096137040.01514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807096137040.01514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3362900571.0000629</v>
      </c>
      <c r="L3593" s="455">
        <f t="shared" ca="1" si="154"/>
        <v>810459037611.01526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810459037611.01526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3376912656.7125635</v>
      </c>
      <c r="L3594" s="455">
        <f t="shared" ca="1" si="154"/>
        <v>813835950267.72778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813835950267.72778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3390983126.1155324</v>
      </c>
      <c r="L3595" s="455">
        <f t="shared" ca="1" si="154"/>
        <v>817226933393.84326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817226933393.84326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3405112222.4743471</v>
      </c>
      <c r="L3596" s="455">
        <f t="shared" ca="1" si="154"/>
        <v>820632045616.31763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820632045616.31763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3419300190.0679903</v>
      </c>
      <c r="L3597" s="455">
        <f t="shared" ca="1" si="154"/>
        <v>824051345806.38562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824051345806.38562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3433547274.1932735</v>
      </c>
      <c r="L3598" s="455">
        <f t="shared" ca="1" si="154"/>
        <v>827484893080.57886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827484893080.57886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3447853721.1690784</v>
      </c>
      <c r="L3599" s="455">
        <f t="shared" ca="1" si="154"/>
        <v>830932746801.74792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830932746801.74792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3462219778.3406162</v>
      </c>
      <c r="L3600" s="455">
        <f t="shared" ca="1" si="154"/>
        <v>834394966580.0885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834394966580.0885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3476645694.0837021</v>
      </c>
      <c r="L3601" s="455">
        <f t="shared" ca="1" si="154"/>
        <v>837871612274.17224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837871612274.17224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3491131717.809051</v>
      </c>
      <c r="L3602" s="455">
        <f t="shared" ca="1" si="154"/>
        <v>841362743991.98132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841362743991.98132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3505678099.966589</v>
      </c>
      <c r="L3603" s="455">
        <f t="shared" ca="1" si="154"/>
        <v>844868422091.94788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844868422091.94788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3520285092.0497828</v>
      </c>
      <c r="L3604" s="455">
        <f t="shared" ca="1" si="154"/>
        <v>848388707183.99768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848388707183.99768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3534952946.5999904</v>
      </c>
      <c r="L3605" s="455">
        <f t="shared" ca="1" si="154"/>
        <v>851923660130.59766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851923660130.59766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3549681917.2108235</v>
      </c>
      <c r="L3606" s="455">
        <f t="shared" ca="1" si="154"/>
        <v>855473342047.80847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855473342047.80847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3564472258.5325351</v>
      </c>
      <c r="L3607" s="455">
        <f t="shared" ca="1" si="154"/>
        <v>859037814306.34106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859037814306.34106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3579324226.2764211</v>
      </c>
      <c r="L3608" s="455">
        <f t="shared" ca="1" si="154"/>
        <v>862617138532.61743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862617138532.61743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3594238077.2192388</v>
      </c>
      <c r="L3609" s="455">
        <f t="shared" ca="1" si="154"/>
        <v>866211376609.83667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866211376609.83667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3609214069.2076526</v>
      </c>
      <c r="L3610" s="455">
        <f t="shared" ca="1" si="154"/>
        <v>869820590679.04431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869820590679.04431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3624252461.1626844</v>
      </c>
      <c r="L3611" s="455">
        <f t="shared" ca="1" si="154"/>
        <v>873444843140.20703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873444843140.20703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3639353513.0841956</v>
      </c>
      <c r="L3612" s="455">
        <f t="shared" ca="1" si="154"/>
        <v>877084196653.29126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877084196653.29126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3654517486.0553803</v>
      </c>
      <c r="L3613" s="455">
        <f t="shared" ca="1" si="154"/>
        <v>880738714139.34668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880738714139.34668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3669744642.2472777</v>
      </c>
      <c r="L3614" s="455">
        <f t="shared" ca="1" si="154"/>
        <v>884408458781.59399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884408458781.59399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3685035244.9233084</v>
      </c>
      <c r="L3615" s="455">
        <f t="shared" ca="1" si="154"/>
        <v>888093494026.51733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888093494026.51733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3700389558.4438214</v>
      </c>
      <c r="L3616" s="455">
        <f t="shared" ca="1" si="154"/>
        <v>891793883584.96118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891793883584.96118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3715807848.2706709</v>
      </c>
      <c r="L3617" s="455">
        <f t="shared" ca="1" si="154"/>
        <v>895509691433.23181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895509691433.23181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3731290380.9717994</v>
      </c>
      <c r="L3618" s="455">
        <f t="shared" ca="1" si="154"/>
        <v>899240981814.20361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899240981814.20361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3746837424.2258482</v>
      </c>
      <c r="L3619" s="455">
        <f t="shared" ca="1" si="154"/>
        <v>902987819238.42944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902987819238.42944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3762449246.8267889</v>
      </c>
      <c r="L3620" s="455">
        <f t="shared" ca="1" si="154"/>
        <v>906750268485.25623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906750268485.25623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3778126118.6885681</v>
      </c>
      <c r="L3621" s="455">
        <f t="shared" ca="1" si="154"/>
        <v>910528394603.94482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910528394603.94482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3793868310.8497701</v>
      </c>
      <c r="L3622" s="455">
        <f t="shared" ca="1" si="154"/>
        <v>914322262914.79456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914322262914.79456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3809676095.4783106</v>
      </c>
      <c r="L3623" s="455">
        <f t="shared" ca="1" si="154"/>
        <v>918131939010.27283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918131939010.27283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3825549745.8761373</v>
      </c>
      <c r="L3624" s="455">
        <f t="shared" ca="1" si="154"/>
        <v>921957488756.14893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921957488756.14893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3841489536.483954</v>
      </c>
      <c r="L3625" s="455">
        <f t="shared" ca="1" si="154"/>
        <v>925798978292.63293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925798978292.63293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3857495742.8859706</v>
      </c>
      <c r="L3626" s="455">
        <f t="shared" ca="1" si="154"/>
        <v>929656474035.51892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929656474035.51892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3873568641.814662</v>
      </c>
      <c r="L3627" s="455">
        <f t="shared" ca="1" si="154"/>
        <v>933530042677.33362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933530042677.33362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3889708511.1555567</v>
      </c>
      <c r="L3628" s="455">
        <f t="shared" ca="1" si="154"/>
        <v>937419751188.48914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937419751188.48914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3905915629.9520378</v>
      </c>
      <c r="L3629" s="455">
        <f t="shared" ca="1" si="154"/>
        <v>941325666818.44116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941325666818.44116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3922190278.4101715</v>
      </c>
      <c r="L3630" s="455">
        <f t="shared" ca="1" si="154"/>
        <v>945247857096.85132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945247857096.85132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3938532737.9035473</v>
      </c>
      <c r="L3631" s="455">
        <f t="shared" ca="1" si="154"/>
        <v>949186389834.75488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949186389834.75488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3954943290.9781446</v>
      </c>
      <c r="L3632" s="455">
        <f t="shared" ca="1" si="154"/>
        <v>953141333125.73303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953141333125.73303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3971422221.3572211</v>
      </c>
      <c r="L3633" s="455">
        <f t="shared" ca="1" si="154"/>
        <v>957112755347.09021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957112755347.09021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3987969813.9462094</v>
      </c>
      <c r="L3634" s="455">
        <f t="shared" ca="1" si="154"/>
        <v>961100725161.03638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961100725161.03638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4004586354.8376517</v>
      </c>
      <c r="L3635" s="455">
        <f t="shared" ca="1" si="154"/>
        <v>965105311515.87402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965105311515.87402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4021272131.3161416</v>
      </c>
      <c r="L3636" s="455">
        <f t="shared" ca="1" si="154"/>
        <v>969126583647.19019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969126583647.19019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4038027431.8632927</v>
      </c>
      <c r="L3637" s="455">
        <f t="shared" ca="1" si="154"/>
        <v>973164611079.05347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973164611079.05347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4054852546.1627226</v>
      </c>
      <c r="L3638" s="455">
        <f t="shared" ca="1" si="154"/>
        <v>977219463625.21619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977219463625.21619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4071747765.1050673</v>
      </c>
      <c r="L3639" s="455">
        <f t="shared" ca="1" si="154"/>
        <v>981291211390.32129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981291211390.32129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4088713380.7930059</v>
      </c>
      <c r="L3640" s="455">
        <f t="shared" ca="1" si="154"/>
        <v>985379924771.11426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985379924771.11426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4105749686.5463095</v>
      </c>
      <c r="L3641" s="455">
        <f t="shared" ca="1" si="154"/>
        <v>989485674457.66052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989485674457.66052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4122856976.906919</v>
      </c>
      <c r="L3642" s="455">
        <f t="shared" ca="1" si="154"/>
        <v>993608531434.56738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993608531434.56738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4140035547.6440306</v>
      </c>
      <c r="L3643" s="455">
        <f t="shared" ca="1" si="154"/>
        <v>997748566982.21143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997748566982.21143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4157285695.7592144</v>
      </c>
      <c r="L3644" s="455">
        <f t="shared" ca="1" si="154"/>
        <v>1001905852677.9706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1001905852677.9706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4174607719.4915447</v>
      </c>
      <c r="L3645" s="455">
        <f t="shared" ca="1" si="154"/>
        <v>1006080460397.4622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1006080460397.4622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4192001918.3227592</v>
      </c>
      <c r="L3646" s="455">
        <f t="shared" ca="1" si="154"/>
        <v>1010272462315.7849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1010272462315.7849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4209468592.9824367</v>
      </c>
      <c r="L3647" s="455">
        <f t="shared" ca="1" si="154"/>
        <v>1014481930908.7673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1014481930908.7673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4227008045.453197</v>
      </c>
      <c r="L3648" s="455">
        <f t="shared" ca="1" si="154"/>
        <v>1018708938954.2206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1018708938954.2206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4244620578.9759197</v>
      </c>
      <c r="L3649" s="455">
        <f t="shared" ca="1" si="154"/>
        <v>1022953559533.1965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1022953559533.1965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4262306498.054985</v>
      </c>
      <c r="L3650" s="455">
        <f t="shared" ca="1" si="154"/>
        <v>1027215866031.2515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1027215866031.2515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4280066108.4635482</v>
      </c>
      <c r="L3651" s="455">
        <f t="shared" ca="1" si="154"/>
        <v>1031495932139.715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1031495932139.715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4297899717.2488127</v>
      </c>
      <c r="L3652" s="455">
        <f t="shared" ca="1" si="154"/>
        <v>1035793831856.9637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1035793831856.9637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4315807632.7373486</v>
      </c>
      <c r="L3653" s="455">
        <f t="shared" ca="1" si="154"/>
        <v>1040109639489.701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1040109639489.701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4333790164.5404205</v>
      </c>
      <c r="L3654" s="455">
        <f t="shared" ca="1" si="154"/>
        <v>1044443429654.2415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1044443429654.2415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4351847623.5593386</v>
      </c>
      <c r="L3655" s="455">
        <f t="shared" ca="1" si="154"/>
        <v>1048795277277.8008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1048795277277.8008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4369980321.9908361</v>
      </c>
      <c r="L3656" s="455">
        <f t="shared" ca="1" si="154"/>
        <v>1053165257599.7916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1053165257599.7916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4388188573.3324652</v>
      </c>
      <c r="L3657" s="455">
        <f t="shared" ca="1" si="154"/>
        <v>1057553446173.1241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1057553446173.1241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4406472692.3880167</v>
      </c>
      <c r="L3658" s="455">
        <f t="shared" ca="1" si="154"/>
        <v>1061959918865.5122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1061959918865.5122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4424832995.2729673</v>
      </c>
      <c r="L3659" s="455">
        <f t="shared" ca="1" si="154"/>
        <v>1066384751860.7852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1066384751860.7852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4443269799.4199381</v>
      </c>
      <c r="L3660" s="455">
        <f t="shared" ca="1" si="154"/>
        <v>1070828021660.2051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1070828021660.2051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4461783423.5841885</v>
      </c>
      <c r="L3661" s="455">
        <f t="shared" ca="1" si="154"/>
        <v>1075289805083.7893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1075289805083.7893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4480374187.849122</v>
      </c>
      <c r="L3662" s="455">
        <f t="shared" ca="1" si="154"/>
        <v>1079770179271.6384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1079770179271.6384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4499042413.6318264</v>
      </c>
      <c r="L3663" s="455">
        <f t="shared" ca="1" si="154"/>
        <v>1084269221685.2703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1084269221685.2703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4517788423.6886263</v>
      </c>
      <c r="L3664" s="455">
        <f t="shared" ca="1" si="154"/>
        <v>1088787010108.9589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1088787010108.9589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4536612542.1206617</v>
      </c>
      <c r="L3665" s="455">
        <f t="shared" ca="1" si="154"/>
        <v>1093323622651.0795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1093323622651.0795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4555515094.3794975</v>
      </c>
      <c r="L3666" s="455">
        <f t="shared" ca="1" si="154"/>
        <v>1097879137745.459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1097879137745.459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4574496407.2727461</v>
      </c>
      <c r="L3667" s="455">
        <f t="shared" ca="1" si="154"/>
        <v>1102453634152.7317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1102453634152.7317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4593556808.9697151</v>
      </c>
      <c r="L3668" s="455">
        <f t="shared" ca="1" si="154"/>
        <v>1107047190961.7014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1107047190961.7014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4612696629.0070896</v>
      </c>
      <c r="L3669" s="455">
        <f t="shared" ca="1" si="154"/>
        <v>1111659887590.7085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1111659887590.7085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4631916198.2946186</v>
      </c>
      <c r="L3670" s="455">
        <f t="shared" ca="1" si="154"/>
        <v>1116291803789.0032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1116291803789.0032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4651215849.1208467</v>
      </c>
      <c r="L3671" s="455">
        <f t="shared" ca="1" si="154"/>
        <v>1120943019638.124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1120943019638.124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4670595915.1588497</v>
      </c>
      <c r="L3672" s="455">
        <f t="shared" ca="1" si="154"/>
        <v>1125613615553.283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1125613615553.283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4690056731.4720125</v>
      </c>
      <c r="L3673" s="455">
        <f t="shared" ca="1" si="154"/>
        <v>1130303672284.7549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1130303672284.7549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4709598634.5198116</v>
      </c>
      <c r="L3674" s="455">
        <f t="shared" ca="1" si="154"/>
        <v>1135013270919.2747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1135013270919.2747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4729221962.1636448</v>
      </c>
      <c r="L3675" s="455">
        <f t="shared" ca="1" si="154"/>
        <v>1139742492881.4382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1139742492881.4382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4748927053.6726589</v>
      </c>
      <c r="L3676" s="455">
        <f t="shared" ca="1" si="154"/>
        <v>1144491419935.1108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1144491419935.1108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4768714249.7296286</v>
      </c>
      <c r="L3677" s="455">
        <f t="shared" ca="1" si="154"/>
        <v>1149260134184.8406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1149260134184.8406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4788583892.4368353</v>
      </c>
      <c r="L3678" s="455">
        <f t="shared" ca="1" si="154"/>
        <v>1154048718077.2773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1154048718077.2773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4808536325.3219891</v>
      </c>
      <c r="L3679" s="455">
        <f t="shared" ca="1" si="154"/>
        <v>1158857254402.5994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1158857254402.5994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4828571893.3441639</v>
      </c>
      <c r="L3680" s="455">
        <f t="shared" ca="1" si="154"/>
        <v>1163685826295.9436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1163685826295.9436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4848690942.899765</v>
      </c>
      <c r="L3681" s="455">
        <f t="shared" ca="1" si="154"/>
        <v>1168534517238.8433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1168534517238.8433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4868893821.8285131</v>
      </c>
      <c r="L3682" s="455">
        <f t="shared" ca="1" si="154"/>
        <v>1173403411060.6719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1173403411060.6719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4889180879.419466</v>
      </c>
      <c r="L3683" s="455">
        <f t="shared" ca="1" si="154"/>
        <v>1178292591940.0913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1178292591940.0913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4909552466.4170475</v>
      </c>
      <c r="L3684" s="455">
        <f t="shared" ca="1" si="154"/>
        <v>1183202144406.5083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1183202144406.5083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4930008935.0271177</v>
      </c>
      <c r="L3685" s="455">
        <f t="shared" ca="1" si="154"/>
        <v>1188132153341.5354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1188132153341.5354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4950550638.9230642</v>
      </c>
      <c r="L3686" s="455">
        <f t="shared" ca="1" si="154"/>
        <v>1193082703980.4585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1193082703980.4585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4971177933.2519102</v>
      </c>
      <c r="L3687" s="455">
        <f t="shared" ca="1" si="154"/>
        <v>1198053881913.7104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1198053881913.7104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4991891174.64046</v>
      </c>
      <c r="L3688" s="455">
        <f t="shared" ca="1" si="154"/>
        <v>1203045773088.3508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1203045773088.3508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5012690721.2014618</v>
      </c>
      <c r="L3689" s="455">
        <f t="shared" ca="1" si="154"/>
        <v>1208058463809.5522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1208058463809.5522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5033576932.5398006</v>
      </c>
      <c r="L3690" s="455">
        <f t="shared" ca="1" si="154"/>
        <v>1213092040742.092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1213092040742.092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5054550169.7587166</v>
      </c>
      <c r="L3691" s="455">
        <f t="shared" ca="1" si="154"/>
        <v>1218146590911.8508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1218146590911.8508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5075610795.4660454</v>
      </c>
      <c r="L3692" s="455">
        <f t="shared" ca="1" si="154"/>
        <v>1223222201707.3169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1223222201707.3169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5096759173.7804871</v>
      </c>
      <c r="L3693" s="455">
        <f t="shared" ca="1" si="154"/>
        <v>1228318960881.0974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1228318960881.0974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5117995670.3379059</v>
      </c>
      <c r="L3694" s="455">
        <f t="shared" ca="1" si="154"/>
        <v>1233436956551.4353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1233436956551.4353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5139320652.2976475</v>
      </c>
      <c r="L3695" s="455">
        <f t="shared" ca="1" si="154"/>
        <v>1238576277203.7329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1238576277203.7329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5160734488.3488874</v>
      </c>
      <c r="L3696" s="455">
        <f t="shared" ca="1" si="154"/>
        <v>1243737011692.0818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1243737011692.0818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5182237548.7170076</v>
      </c>
      <c r="L3697" s="455">
        <f t="shared" ca="1" si="154"/>
        <v>1248919249240.7988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1248919249240.7988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5203830205.1699953</v>
      </c>
      <c r="L3698" s="455">
        <f t="shared" ca="1" si="154"/>
        <v>1254123079445.9688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1254123079445.9688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5225512831.0248699</v>
      </c>
      <c r="L3699" s="455">
        <f t="shared" ca="1" si="154"/>
        <v>1259348592276.9937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1259348592276.9937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5247285801.1541405</v>
      </c>
      <c r="L3700" s="455">
        <f t="shared" ca="1" si="154"/>
        <v>1264595878078.1477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1264595878078.1477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5269149491.9922819</v>
      </c>
      <c r="L3701" s="455">
        <f t="shared" ca="1" si="154"/>
        <v>1269865027570.1399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1269865027570.1399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5291104281.5422497</v>
      </c>
      <c r="L3702" s="455">
        <f t="shared" ca="1" si="154"/>
        <v>1275156131851.6821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1275156131851.6821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5313150549.3820086</v>
      </c>
      <c r="L3703" s="455">
        <f t="shared" ca="1" si="154"/>
        <v>1280469282401.0642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1280469282401.0642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5335288676.6711006</v>
      </c>
      <c r="L3704" s="455">
        <f t="shared" ca="1" si="154"/>
        <v>1285804571077.7354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1285804571077.7354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5357519046.1572304</v>
      </c>
      <c r="L3705" s="455">
        <f t="shared" ca="1" si="154"/>
        <v>1291162090123.8926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1291162090123.8926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5379842042.1828861</v>
      </c>
      <c r="L3706" s="455">
        <f t="shared" ca="1" si="154"/>
        <v>1296541932166.0754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1296541932166.0754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5402258050.6919813</v>
      </c>
      <c r="L3707" s="455">
        <f t="shared" ca="1" si="154"/>
        <v>1301944190216.7673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1301944190216.7673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5424767459.2365303</v>
      </c>
      <c r="L3708" s="455">
        <f t="shared" ca="1" si="154"/>
        <v>1307368957676.0039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1307368957676.0039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5447370656.9833498</v>
      </c>
      <c r="L3709" s="455">
        <f t="shared" ca="1" si="154"/>
        <v>1312816328332.9873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1312816328332.9873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5470068034.7207804</v>
      </c>
      <c r="L3710" s="455">
        <f t="shared" ca="1" si="154"/>
        <v>1318286396367.708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1318286396367.708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5492859984.8654499</v>
      </c>
      <c r="L3711" s="455">
        <f t="shared" ca="1" si="154"/>
        <v>1323779256352.5735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1323779256352.5735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5515746901.4690561</v>
      </c>
      <c r="L3712" s="455">
        <f t="shared" ca="1" si="154"/>
        <v>1329295003254.0425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1329295003254.0425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5538729180.2251768</v>
      </c>
      <c r="L3713" s="455">
        <f t="shared" ca="1" si="154"/>
        <v>1334833732434.2676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1334833732434.2676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5561807218.4761152</v>
      </c>
      <c r="L3714" s="455">
        <f t="shared" ca="1" si="154"/>
        <v>1340395539652.7437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1340395539652.7437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5584981415.2197647</v>
      </c>
      <c r="L3715" s="455">
        <f t="shared" ca="1" si="154"/>
        <v>1345980521067.9634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1345980521067.9634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5608252171.1165142</v>
      </c>
      <c r="L3716" s="455">
        <f t="shared" ca="1" si="154"/>
        <v>1351588773239.0798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1351588773239.0798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5631619888.4961662</v>
      </c>
      <c r="L3717" s="455">
        <f t="shared" ca="1" si="154"/>
        <v>1357220393127.5759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1357220393127.5759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5655084971.3648996</v>
      </c>
      <c r="L3718" s="455">
        <f t="shared" ca="1" si="154"/>
        <v>1362875478098.9409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1362875478098.9409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5678647825.4122534</v>
      </c>
      <c r="L3719" s="455">
        <f t="shared" ca="1" si="154"/>
        <v>1368554125924.3533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1368554125924.3533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5702308858.0181389</v>
      </c>
      <c r="L3720" s="455">
        <f t="shared" ca="1" si="154"/>
        <v>1374256434782.3713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1374256434782.3713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5726068478.2598801</v>
      </c>
      <c r="L3721" s="455">
        <f t="shared" ca="1" si="154"/>
        <v>1379982503260.6311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1379982503260.6311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5749927096.9192963</v>
      </c>
      <c r="L3722" s="455">
        <f t="shared" ca="1" si="154"/>
        <v>1385732430357.5503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1385732430357.5503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5773885126.4897928</v>
      </c>
      <c r="L3723" s="455">
        <f t="shared" ca="1" si="154"/>
        <v>1391506315484.04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1391506315484.04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5797942981.1835003</v>
      </c>
      <c r="L3724" s="455">
        <f t="shared" ca="1" si="154"/>
        <v>1397304258465.2236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1397304258465.2236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5822101076.9384317</v>
      </c>
      <c r="L3725" s="455">
        <f t="shared" ca="1" si="154"/>
        <v>1403126359542.1621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1403126359542.1621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5846359831.4256754</v>
      </c>
      <c r="L3726" s="455">
        <f t="shared" ca="1" si="154"/>
        <v>1408972719373.5879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1408972719373.5879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5870719664.0566158</v>
      </c>
      <c r="L3727" s="455">
        <f t="shared" ca="1" si="154"/>
        <v>1414843439037.6445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1414843439037.6445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5895180995.9901857</v>
      </c>
      <c r="L3728" s="455">
        <f t="shared" ca="1" si="154"/>
        <v>1420738620033.6348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1420738620033.6348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5919744250.1401443</v>
      </c>
      <c r="L3729" s="455">
        <f t="shared" ca="1" si="154"/>
        <v>1426658364283.7749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1426658364283.7749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5944409851.182395</v>
      </c>
      <c r="L3730" s="455">
        <f t="shared" ca="1" si="154"/>
        <v>1432602774134.9573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1432602774134.9573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5969178225.5623217</v>
      </c>
      <c r="L3731" s="455">
        <f t="shared" ca="1" si="154"/>
        <v>1438571952360.5195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1438571952360.5195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5994049801.5021648</v>
      </c>
      <c r="L3732" s="455">
        <f t="shared" ca="1" si="154"/>
        <v>1444566002162.0217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1444566002162.0217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6019025009.0084238</v>
      </c>
      <c r="L3733" s="455">
        <f t="shared" ca="1" si="154"/>
        <v>1450585027171.0303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1450585027171.0303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6044104279.8792925</v>
      </c>
      <c r="L3734" s="455">
        <f t="shared" ca="1" si="154"/>
        <v>1456629131450.9097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1456629131450.9097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6069288047.7121239</v>
      </c>
      <c r="L3735" s="455">
        <f t="shared" ca="1" si="154"/>
        <v>1462698419498.6218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1462698419498.6218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6094576747.910924</v>
      </c>
      <c r="L3736" s="455">
        <f t="shared" ca="1" si="154"/>
        <v>1468792996246.5327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1468792996246.5327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6119970817.6938858</v>
      </c>
      <c r="L3737" s="455">
        <f t="shared" ca="1" si="154"/>
        <v>1474912967064.2266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1474912967064.2266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6145470696.1009436</v>
      </c>
      <c r="L3738" s="455">
        <f t="shared" ca="1" si="154"/>
        <v>1481058437760.3274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1481058437760.3274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6171076824.0013638</v>
      </c>
      <c r="L3739" s="455">
        <f t="shared" ca="1" si="154"/>
        <v>1487229514584.3289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1487229514584.3289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6196789644.1013699</v>
      </c>
      <c r="L3740" s="455">
        <f t="shared" ca="1" si="154"/>
        <v>1493426304228.4302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1493426304228.4302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6222609600.9517927</v>
      </c>
      <c r="L3741" s="455">
        <f t="shared" ca="1" si="154"/>
        <v>1499648913829.3821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1499648913829.3821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6248537140.955759</v>
      </c>
      <c r="L3742" s="455">
        <f t="shared" ca="1" si="154"/>
        <v>1505897450970.3379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1505897450970.3379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6274572712.3764076</v>
      </c>
      <c r="L3743" s="455">
        <f t="shared" ca="1" si="154"/>
        <v>1512172023682.7144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1512172023682.7144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6300716765.3446426</v>
      </c>
      <c r="L3744" s="455">
        <f t="shared" ca="1" si="154"/>
        <v>1518472740448.0591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1518472740448.0591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6326969751.8669128</v>
      </c>
      <c r="L3745" s="455">
        <f t="shared" ca="1" si="154"/>
        <v>1524799710199.926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1524799710199.926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6353332125.833025</v>
      </c>
      <c r="L3746" s="455">
        <f t="shared" ca="1" si="154"/>
        <v>1531153042325.759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1531153042325.759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6379804343.0239964</v>
      </c>
      <c r="L3747" s="455">
        <f t="shared" ca="1" si="154"/>
        <v>1537532846668.783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1537532846668.783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6406386861.1199293</v>
      </c>
      <c r="L3748" s="455">
        <f t="shared" ca="1" si="154"/>
        <v>1543939233529.9028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1543939233529.9028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6433080139.7079287</v>
      </c>
      <c r="L3749" s="455">
        <f t="shared" ca="1" si="154"/>
        <v>1550372313669.6108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1550372313669.6108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6459884640.2900448</v>
      </c>
      <c r="L3750" s="455">
        <f t="shared" ca="1" si="154"/>
        <v>1556832198309.9009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1556832198309.9009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6486800826.291254</v>
      </c>
      <c r="L3751" s="455">
        <f t="shared" ca="1" si="154"/>
        <v>1563318999136.1921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1563318999136.1921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6513829163.0674667</v>
      </c>
      <c r="L3752" s="455">
        <f t="shared" ca="1" si="154"/>
        <v>1569832828299.2595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1569832828299.2595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6540970117.9135809</v>
      </c>
      <c r="L3753" s="455">
        <f t="shared" ca="1" si="154"/>
        <v>1576373798417.1731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1576373798417.1731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6568224160.0715542</v>
      </c>
      <c r="L3754" s="455">
        <f t="shared" ca="1" si="154"/>
        <v>1582942022577.2446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1582942022577.2446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6595591760.7385197</v>
      </c>
      <c r="L3755" s="455">
        <f t="shared" ca="1" si="154"/>
        <v>1589537614337.9832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1589537614337.9832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6623073393.0749302</v>
      </c>
      <c r="L3756" s="455">
        <f t="shared" ca="1" si="154"/>
        <v>1596160687731.0581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1596160687731.0581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6650669532.2127419</v>
      </c>
      <c r="L3757" s="455">
        <f t="shared" ca="1" si="154"/>
        <v>1602811357263.2708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1602811357263.2708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6678380655.263628</v>
      </c>
      <c r="L3758" s="455">
        <f t="shared" ca="1" si="154"/>
        <v>1609489737918.5344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1609489737918.5344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6706207241.3272266</v>
      </c>
      <c r="L3759" s="455">
        <f t="shared" ca="1" si="154"/>
        <v>1616195945159.8616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1616195945159.8616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6734149771.499423</v>
      </c>
      <c r="L3760" s="455">
        <f t="shared" ca="1" si="154"/>
        <v>1622930094931.3611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1622930094931.3611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6762208728.8806715</v>
      </c>
      <c r="L3761" s="455">
        <f t="shared" ca="1" si="154"/>
        <v>1629692303660.2417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1629692303660.2417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6790384598.5843401</v>
      </c>
      <c r="L3762" s="455">
        <f t="shared" ca="1" si="154"/>
        <v>1636482688258.8259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1636482688258.8259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6818677867.7451077</v>
      </c>
      <c r="L3763" s="455">
        <f t="shared" ca="1" si="154"/>
        <v>1643301366126.571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1643301366126.571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6847089025.527379</v>
      </c>
      <c r="L3764" s="455">
        <f t="shared" ca="1" si="154"/>
        <v>1650148455152.0984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1650148455152.0984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6875618563.1337433</v>
      </c>
      <c r="L3765" s="455">
        <f t="shared" ca="1" si="154"/>
        <v>1657024073715.2322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1657024073715.2322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6904266973.813467</v>
      </c>
      <c r="L3766" s="455">
        <f t="shared" ca="1" si="154"/>
        <v>1663928340689.0457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1663928340689.0457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6933034752.8710232</v>
      </c>
      <c r="L3767" s="455">
        <f t="shared" ca="1" si="154"/>
        <v>1670861375441.9167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1670861375441.9167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6961922397.6746531</v>
      </c>
      <c r="L3768" s="455">
        <f t="shared" ca="1" si="154"/>
        <v>1677823297839.5913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1677823297839.5913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6990930407.6649637</v>
      </c>
      <c r="L3769" s="455">
        <f t="shared" ca="1" si="154"/>
        <v>1684814228247.2563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1684814228247.2563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7020059284.3635683</v>
      </c>
      <c r="L3770" s="455">
        <f t="shared" ca="1" si="154"/>
        <v>1691834287531.6199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1691834287531.6199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7049309531.3817492</v>
      </c>
      <c r="L3771" s="455">
        <f t="shared" ca="1" si="154"/>
        <v>1698883597063.0017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1698883597063.0017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7078681654.4291735</v>
      </c>
      <c r="L3772" s="455">
        <f t="shared" ca="1" si="154"/>
        <v>1705962278717.4309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1705962278717.4309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7108176161.322629</v>
      </c>
      <c r="L3773" s="455">
        <f t="shared" ca="1" si="154"/>
        <v>1713070454878.7534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1713070454878.7534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7137793561.9948053</v>
      </c>
      <c r="L3774" s="455">
        <f t="shared" ca="1" si="154"/>
        <v>1720208248440.7483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1720208248440.7483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7167534368.5031176</v>
      </c>
      <c r="L3775" s="455">
        <f t="shared" ca="1" si="154"/>
        <v>1727375782809.2515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1727375782809.2515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7197399095.0385485</v>
      </c>
      <c r="L3776" s="455">
        <f t="shared" ca="1" si="154"/>
        <v>1734573181904.29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1734573181904.29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7227388257.9345417</v>
      </c>
      <c r="L3777" s="455">
        <f t="shared" ca="1" si="154"/>
        <v>1741800570162.2246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1741800570162.2246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7257502375.6759357</v>
      </c>
      <c r="L3778" s="455">
        <f t="shared" ca="1" si="154"/>
        <v>1749058072537.9006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1749058072537.9006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7287741968.907918</v>
      </c>
      <c r="L3779" s="455">
        <f t="shared" ca="1" si="154"/>
        <v>1756345814506.8086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1756345814506.8086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7318107560.4450359</v>
      </c>
      <c r="L3780" s="455">
        <f t="shared" ca="1" si="154"/>
        <v>1763663922067.2537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1763663922067.2537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7348599675.2802238</v>
      </c>
      <c r="L3781" s="455">
        <f t="shared" ca="1" si="154"/>
        <v>1771012521742.5339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1771012521742.5339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7379218840.5938911</v>
      </c>
      <c r="L3782" s="455">
        <f t="shared" ca="1" si="154"/>
        <v>1778391740583.1279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1778391740583.1279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7409965585.763032</v>
      </c>
      <c r="L3783" s="455">
        <f t="shared" ca="1" si="154"/>
        <v>1785801706168.8909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1785801706168.8909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7440840442.3703785</v>
      </c>
      <c r="L3784" s="455">
        <f t="shared" ca="1" si="154"/>
        <v>1793242546611.2612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1793242546611.2612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7471843944.2135887</v>
      </c>
      <c r="L3785" s="455">
        <f t="shared" ca="1" si="154"/>
        <v>1800714390555.4749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1800714390555.4749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7502976627.3144789</v>
      </c>
      <c r="L3786" s="455">
        <f t="shared" ca="1" si="154"/>
        <v>1808217367182.7893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1808217367182.7893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7534239029.9282885</v>
      </c>
      <c r="L3787" s="455">
        <f t="shared" ca="1" si="154"/>
        <v>1815751606212.7175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1815751606212.7175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7565631692.55299</v>
      </c>
      <c r="L3788" s="455">
        <f t="shared" ca="1" si="154"/>
        <v>1823317237905.2705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1823317237905.2705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7597155157.9386272</v>
      </c>
      <c r="L3789" s="455">
        <f t="shared" ca="1" si="154"/>
        <v>1830914393063.2092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1830914393063.2092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7628809971.0967054</v>
      </c>
      <c r="L3790" s="455">
        <f t="shared" ca="1" si="154"/>
        <v>1838543203034.3059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1838543203034.3059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7660596679.3096075</v>
      </c>
      <c r="L3791" s="455">
        <f t="shared" ca="1" si="154"/>
        <v>1846203799713.6155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1846203799713.6155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7692515832.1400642</v>
      </c>
      <c r="L3792" s="455">
        <f t="shared" ca="1" si="154"/>
        <v>1853896315545.7556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1853896315545.7556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7724567981.4406481</v>
      </c>
      <c r="L3793" s="455">
        <f t="shared" ca="1" si="154"/>
        <v>1861620883527.1963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1861620883527.1963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7756753681.3633175</v>
      </c>
      <c r="L3794" s="455">
        <f t="shared" ca="1" si="154"/>
        <v>1869377637208.5596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1869377637208.5596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7789073488.3689985</v>
      </c>
      <c r="L3795" s="455">
        <f t="shared" ca="1" si="154"/>
        <v>1877166710696.9285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1877166710696.9285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7821527961.2372007</v>
      </c>
      <c r="L3796" s="455">
        <f t="shared" ca="1" si="154"/>
        <v>1884988238658.1658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1884988238658.1658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7854117661.0756893</v>
      </c>
      <c r="L3797" s="455">
        <f t="shared" ca="1" si="154"/>
        <v>1892842356319.2415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1892842356319.2415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7886843151.3301725</v>
      </c>
      <c r="L3798" s="455">
        <f t="shared" ca="1" si="154"/>
        <v>1900729199470.5715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1900729199470.5715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7919704997.7940483</v>
      </c>
      <c r="L3799" s="455">
        <f t="shared" ca="1" si="154"/>
        <v>1908648904468.3655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1908648904468.3655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7952703768.6181879</v>
      </c>
      <c r="L3800" s="455">
        <f t="shared" ca="1" si="154"/>
        <v>1916601608236.9836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1916601608236.9836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7985840034.3207664</v>
      </c>
      <c r="L3801" s="455">
        <f t="shared" ca="1" si="154"/>
        <v>1924587448271.3044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1924587448271.3044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8019114367.797102</v>
      </c>
      <c r="L3802" s="455">
        <f t="shared" ca="1" si="154"/>
        <v>1932606562639.1016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1932606562639.1016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8052527344.3295908</v>
      </c>
      <c r="L3803" s="455">
        <f t="shared" ca="1" si="154"/>
        <v>1940659089983.4312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1940659089983.4312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8086079541.5976305</v>
      </c>
      <c r="L3804" s="455">
        <f t="shared" ca="1" si="154"/>
        <v>1948745169525.0288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1948745169525.0288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8119771539.6876192</v>
      </c>
      <c r="L3805" s="455">
        <f t="shared" ca="1" si="154"/>
        <v>1956864941064.7163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1956864941064.7163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8153603921.1029844</v>
      </c>
      <c r="L3806" s="455">
        <f t="shared" ca="1" si="154"/>
        <v>1965018544985.8193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1965018544985.8193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8187577270.7742472</v>
      </c>
      <c r="L3807" s="455">
        <f t="shared" ca="1" si="154"/>
        <v>1973206122256.5935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1973206122256.5935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8221692176.0691395</v>
      </c>
      <c r="L3808" s="455">
        <f t="shared" ca="1" si="154"/>
        <v>1981427814432.6626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1981427814432.6626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8255949226.8027611</v>
      </c>
      <c r="L3809" s="455">
        <f t="shared" ca="1" si="154"/>
        <v>1989683763659.4653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1989683763659.4653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8290349015.2477732</v>
      </c>
      <c r="L3810" s="455">
        <f t="shared" ca="1" si="154"/>
        <v>1997974112674.7131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1997974112674.7131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8324892136.1446371</v>
      </c>
      <c r="L3811" s="455">
        <f t="shared" ca="1" si="154"/>
        <v>2006299004810.8577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2006299004810.8577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8359579186.7119074</v>
      </c>
      <c r="L3812" s="455">
        <f t="shared" ca="1" si="154"/>
        <v>2014658583997.5696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2014658583997.5696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8394410766.6565399</v>
      </c>
      <c r="L3813" s="455">
        <f t="shared" ca="1" si="154"/>
        <v>2023052994764.2261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2023052994764.2261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8429387478.1842737</v>
      </c>
      <c r="L3814" s="455">
        <f t="shared" ca="1" si="154"/>
        <v>2031482382242.4104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2031482382242.4104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8464509926.0100441</v>
      </c>
      <c r="L3815" s="455">
        <f t="shared" ca="1" si="154"/>
        <v>2039946892168.4204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2039946892168.4204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8499778717.3684187</v>
      </c>
      <c r="L3816" s="455">
        <f t="shared" ca="1" si="154"/>
        <v>2048446670885.7888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2048446670885.7888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8535194462.0241213</v>
      </c>
      <c r="L3817" s="455">
        <f t="shared" ca="1" si="154"/>
        <v>2056981865347.813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2056981865347.813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8570757772.2825537</v>
      </c>
      <c r="L3818" s="455">
        <f t="shared" ca="1" si="154"/>
        <v>2065552623120.0955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2065552623120.0955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8606469263.0003967</v>
      </c>
      <c r="L3819" s="455">
        <f t="shared" ca="1" si="154"/>
        <v>2074159092383.0959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2074159092383.0959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8642329551.5962334</v>
      </c>
      <c r="L3820" s="455">
        <f t="shared" ca="1" si="154"/>
        <v>2082801421934.6921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2082801421934.6921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8678339258.0612183</v>
      </c>
      <c r="L3821" s="455">
        <f t="shared" ca="1" si="154"/>
        <v>2091479761192.7534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2091479761192.7534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8714499004.9698067</v>
      </c>
      <c r="L3822" s="455">
        <f t="shared" ca="1" si="154"/>
        <v>2100194260197.7231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2100194260197.7231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8750809417.4905148</v>
      </c>
      <c r="L3823" s="455">
        <f t="shared" ca="1" si="154"/>
        <v>2108945069615.2136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2108945069615.2136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8787271123.3967228</v>
      </c>
      <c r="L3824" s="455">
        <f t="shared" ca="1" si="154"/>
        <v>2117732340738.6104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2117732340738.6104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8823884753.0775433</v>
      </c>
      <c r="L3825" s="455">
        <f t="shared" ca="1" si="154"/>
        <v>2126556225491.688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2126556225491.688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8860650939.5487003</v>
      </c>
      <c r="L3826" s="455">
        <f t="shared" ca="1" si="154"/>
        <v>2135416876431.2366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2135416876431.2366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8897570318.4634857</v>
      </c>
      <c r="L3827" s="455">
        <f t="shared" ca="1" si="154"/>
        <v>2144314446749.7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2144314446749.7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8934643528.1237488</v>
      </c>
      <c r="L3828" s="455">
        <f t="shared" ca="1" si="154"/>
        <v>2153249090277.8237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2153249090277.8237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8971871209.4909325</v>
      </c>
      <c r="L3829" s="455">
        <f t="shared" ca="1" si="154"/>
        <v>2162220961487.3147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2162220961487.3147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9009254006.1971436</v>
      </c>
      <c r="L3830" s="455">
        <f t="shared" ca="1" si="154"/>
        <v>2171230215493.5117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2171230215493.5117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9046792564.5562992</v>
      </c>
      <c r="L3831" s="455">
        <f t="shared" ca="1" si="154"/>
        <v>2180277008058.0681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2180277008058.0681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9084487533.5752831</v>
      </c>
      <c r="L3832" s="455">
        <f t="shared" ca="1" si="154"/>
        <v>2189361495591.6433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2189361495591.6433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9122339564.9651794</v>
      </c>
      <c r="L3833" s="455">
        <f t="shared" ref="L3833:L4087" ca="1" si="159">I3833-J3833+K3833</f>
        <v>2198483835156.6084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2198483835156.6084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9160349313.1525345</v>
      </c>
      <c r="L3834" s="455">
        <f t="shared" ca="1" si="159"/>
        <v>2207644184469.7607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2207644184469.7607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9198517435.2906704</v>
      </c>
      <c r="L3835" s="455">
        <f t="shared" ca="1" si="159"/>
        <v>2216842701905.0513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2216842701905.0513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9236844591.2710476</v>
      </c>
      <c r="L3836" s="455">
        <f t="shared" ca="1" si="159"/>
        <v>2226079546496.3223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2226079546496.3223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9275331443.7346764</v>
      </c>
      <c r="L3837" s="455">
        <f t="shared" ca="1" si="159"/>
        <v>2235354877940.0571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2235354877940.0571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9313978658.0835705</v>
      </c>
      <c r="L3838" s="455">
        <f t="shared" ca="1" si="159"/>
        <v>2244668856598.1406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2244668856598.1406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9352786902.4922523</v>
      </c>
      <c r="L3839" s="455">
        <f t="shared" ca="1" si="159"/>
        <v>2254021643500.6328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2254021643500.6328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9391756847.9193039</v>
      </c>
      <c r="L3840" s="455">
        <f t="shared" ca="1" si="159"/>
        <v>2263413400348.5522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2263413400348.5522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9430889168.1189671</v>
      </c>
      <c r="L3841" s="455">
        <f t="shared" ca="1" si="159"/>
        <v>2272844289516.6714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2272844289516.6714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9470184539.6527977</v>
      </c>
      <c r="L3842" s="455">
        <f t="shared" ca="1" si="159"/>
        <v>2282314474056.3242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2282314474056.3242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9509643641.90135</v>
      </c>
      <c r="L3843" s="455">
        <f t="shared" ca="1" si="159"/>
        <v>2291824117698.2256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2291824117698.2256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9549267157.0759392</v>
      </c>
      <c r="L3844" s="455">
        <f t="shared" ca="1" si="159"/>
        <v>2301373384855.3018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2301373384855.3018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9589055770.230423</v>
      </c>
      <c r="L3845" s="455">
        <f t="shared" ca="1" si="159"/>
        <v>2310962440625.5322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2310962440625.5322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9629010169.2730503</v>
      </c>
      <c r="L3846" s="455">
        <f t="shared" ca="1" si="159"/>
        <v>2320591450794.8052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2320591450794.8052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9669131044.9783554</v>
      </c>
      <c r="L3847" s="455">
        <f t="shared" ca="1" si="159"/>
        <v>2330260581839.7837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2330260581839.7837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9709419090.9990978</v>
      </c>
      <c r="L3848" s="455">
        <f t="shared" ca="1" si="159"/>
        <v>2339970000930.7827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2339970000930.7827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9749875003.8782616</v>
      </c>
      <c r="L3849" s="455">
        <f t="shared" ca="1" si="159"/>
        <v>2349719875934.6611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2349719875934.6611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9790499483.0610886</v>
      </c>
      <c r="L3850" s="455">
        <f t="shared" ca="1" si="159"/>
        <v>2359510375417.7222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2359510375417.7222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9831293230.9071751</v>
      </c>
      <c r="L3851" s="455">
        <f t="shared" ca="1" si="159"/>
        <v>2369341668648.6294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2369341668648.6294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9872256952.7026215</v>
      </c>
      <c r="L3852" s="455">
        <f t="shared" ca="1" si="159"/>
        <v>2379213925601.332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2379213925601.332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9913391356.6722164</v>
      </c>
      <c r="L3853" s="455">
        <f t="shared" ca="1" si="159"/>
        <v>2389127316958.0044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2389127316958.0044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9954697153.991684</v>
      </c>
      <c r="L3854" s="455">
        <f t="shared" ca="1" si="159"/>
        <v>2399082014111.9961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2399082014111.9961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9996175058.799984</v>
      </c>
      <c r="L3855" s="455">
        <f t="shared" ca="1" si="159"/>
        <v>2409078189170.7959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2409078189170.7959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10037825788.211649</v>
      </c>
      <c r="L3856" s="455">
        <f t="shared" ca="1" si="159"/>
        <v>2419116014959.0073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2419116014959.0073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10079650062.329197</v>
      </c>
      <c r="L3857" s="455">
        <f t="shared" ca="1" si="159"/>
        <v>2429195665021.3364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2429195665021.3364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10121648604.255568</v>
      </c>
      <c r="L3858" s="455">
        <f t="shared" ca="1" si="159"/>
        <v>2439317313625.5918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2439317313625.5918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10163822140.106632</v>
      </c>
      <c r="L3859" s="455">
        <f t="shared" ca="1" si="159"/>
        <v>2449481135765.6982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2449481135765.6982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10206171399.023743</v>
      </c>
      <c r="L3860" s="455">
        <f t="shared" ca="1" si="159"/>
        <v>2459687307164.7222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2459687307164.7222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10248697113.186342</v>
      </c>
      <c r="L3861" s="455">
        <f t="shared" ca="1" si="159"/>
        <v>2469936004277.9087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2469936004277.9087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10291400017.824619</v>
      </c>
      <c r="L3862" s="455">
        <f t="shared" ca="1" si="159"/>
        <v>2480227404295.7334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2480227404295.7334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10334280851.232222</v>
      </c>
      <c r="L3863" s="455">
        <f t="shared" ca="1" si="159"/>
        <v>2490561685146.9658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2490561685146.9658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10377340354.779024</v>
      </c>
      <c r="L3864" s="455">
        <f t="shared" ca="1" si="159"/>
        <v>2500939025501.7446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2500939025501.7446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10420579272.923935</v>
      </c>
      <c r="L3865" s="455">
        <f t="shared" ca="1" si="159"/>
        <v>2511359604774.6685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2511359604774.6685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10463998353.227785</v>
      </c>
      <c r="L3866" s="455">
        <f t="shared" ca="1" si="159"/>
        <v>2521823603127.8965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2521823603127.8965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10507598346.366236</v>
      </c>
      <c r="L3867" s="455">
        <f t="shared" ca="1" si="159"/>
        <v>2532331201474.2627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2532331201474.2627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10551380006.142761</v>
      </c>
      <c r="L3868" s="455">
        <f t="shared" ca="1" si="159"/>
        <v>2542882581480.4053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2542882581480.4053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10595344089.501688</v>
      </c>
      <c r="L3869" s="455">
        <f t="shared" ca="1" si="159"/>
        <v>2553477925569.9067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2553477925569.9067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10639491356.541279</v>
      </c>
      <c r="L3870" s="455">
        <f t="shared" ca="1" si="159"/>
        <v>2564117416926.4482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2564117416926.4482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10683822570.526867</v>
      </c>
      <c r="L3871" s="455">
        <f t="shared" ca="1" si="159"/>
        <v>2574801239496.9751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2574801239496.9751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10728338497.904062</v>
      </c>
      <c r="L3872" s="455">
        <f t="shared" ca="1" si="159"/>
        <v>2585529577994.8794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2585529577994.8794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10773039908.311996</v>
      </c>
      <c r="L3873" s="455">
        <f t="shared" ca="1" si="159"/>
        <v>2596302617903.1914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2596302617903.1914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10817927574.59663</v>
      </c>
      <c r="L3874" s="455">
        <f t="shared" ca="1" si="159"/>
        <v>2607120545477.7881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2607120545477.7881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10863002272.824118</v>
      </c>
      <c r="L3875" s="455">
        <f t="shared" ca="1" si="159"/>
        <v>2617983547750.6123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2617983547750.6123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10908264782.294218</v>
      </c>
      <c r="L3876" s="455">
        <f t="shared" ca="1" si="159"/>
        <v>2628891812532.9067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2628891812532.9067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10953715885.553778</v>
      </c>
      <c r="L3877" s="455">
        <f t="shared" ca="1" si="159"/>
        <v>2639845528418.4604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2639845528418.4604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10999356368.410252</v>
      </c>
      <c r="L3878" s="455">
        <f t="shared" ca="1" si="159"/>
        <v>2650844884786.8706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2650844884786.8706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11045187019.945293</v>
      </c>
      <c r="L3879" s="455">
        <f t="shared" ca="1" si="159"/>
        <v>2661890071806.8159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2661890071806.8159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11091208632.5284</v>
      </c>
      <c r="L3880" s="455">
        <f t="shared" ca="1" si="159"/>
        <v>2672981280439.3442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2672981280439.3442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11137422001.830601</v>
      </c>
      <c r="L3881" s="455">
        <f t="shared" ca="1" si="159"/>
        <v>2684118702441.1748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2684118702441.1748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11183827926.838228</v>
      </c>
      <c r="L3882" s="455">
        <f t="shared" ca="1" si="159"/>
        <v>2695302530368.0132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2695302530368.0132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11230427209.866722</v>
      </c>
      <c r="L3883" s="455">
        <f t="shared" ca="1" si="159"/>
        <v>2706532957577.8799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2706532957577.8799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11277220656.574499</v>
      </c>
      <c r="L3884" s="455">
        <f t="shared" ca="1" si="159"/>
        <v>2717810178234.4546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2717810178234.4546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11324209075.976894</v>
      </c>
      <c r="L3885" s="455">
        <f t="shared" ca="1" si="159"/>
        <v>2729134387310.4316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2729134387310.4316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11371393280.460133</v>
      </c>
      <c r="L3886" s="455">
        <f t="shared" ca="1" si="159"/>
        <v>2740505780590.8916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2740505780590.8916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11418774085.795382</v>
      </c>
      <c r="L3887" s="455">
        <f t="shared" ca="1" si="159"/>
        <v>2751924554676.687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2751924554676.687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11466352311.152863</v>
      </c>
      <c r="L3888" s="455">
        <f t="shared" ca="1" si="159"/>
        <v>2763390906987.8398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2763390906987.8398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11514128779.115999</v>
      </c>
      <c r="L3889" s="455">
        <f t="shared" ca="1" si="159"/>
        <v>2774905035766.9561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2774905035766.9561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11562104315.69565</v>
      </c>
      <c r="L3890" s="455">
        <f t="shared" ca="1" si="159"/>
        <v>2786467140082.6519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2786467140082.6519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11610279750.344383</v>
      </c>
      <c r="L3891" s="455">
        <f t="shared" ca="1" si="159"/>
        <v>2798077419832.9961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2798077419832.9961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11658655915.970818</v>
      </c>
      <c r="L3892" s="455">
        <f t="shared" ca="1" si="159"/>
        <v>2809736075748.9668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2809736075748.9668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11707233648.954029</v>
      </c>
      <c r="L3893" s="455">
        <f t="shared" ca="1" si="159"/>
        <v>2821443309397.9209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2821443309397.9209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11756013789.158003</v>
      </c>
      <c r="L3894" s="455">
        <f t="shared" ca="1" si="159"/>
        <v>2833199323187.0791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2833199323187.0791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11804997179.946163</v>
      </c>
      <c r="L3895" s="455">
        <f t="shared" ca="1" si="159"/>
        <v>2845004320367.0254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2845004320367.0254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11854184668.195938</v>
      </c>
      <c r="L3896" s="455">
        <f t="shared" ca="1" si="159"/>
        <v>2856858505035.2212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2856858505035.2212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11903577104.313421</v>
      </c>
      <c r="L3897" s="455">
        <f t="shared" ca="1" si="159"/>
        <v>2868762082139.5347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2868762082139.5347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11953175342.24806</v>
      </c>
      <c r="L3898" s="455">
        <f t="shared" ca="1" si="159"/>
        <v>2880715257481.7827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2880715257481.7827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12002980239.507427</v>
      </c>
      <c r="L3899" s="455">
        <f t="shared" ca="1" si="159"/>
        <v>2892718237721.29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2892718237721.29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12052992657.172041</v>
      </c>
      <c r="L3900" s="455">
        <f t="shared" ca="1" si="159"/>
        <v>2904771230378.4619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2904771230378.4619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12103213459.910257</v>
      </c>
      <c r="L3901" s="455">
        <f t="shared" ca="1" si="159"/>
        <v>2916874443838.3721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2916874443838.3721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12153643515.993217</v>
      </c>
      <c r="L3902" s="455">
        <f t="shared" ca="1" si="159"/>
        <v>2929028087354.3652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2929028087354.3652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12204283697.309855</v>
      </c>
      <c r="L3903" s="455">
        <f t="shared" ca="1" si="159"/>
        <v>2941232371051.6753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2941232371051.6753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12255134879.381981</v>
      </c>
      <c r="L3904" s="455">
        <f t="shared" ca="1" si="159"/>
        <v>2953487505931.0571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2953487505931.0571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12306197941.379404</v>
      </c>
      <c r="L3905" s="455">
        <f t="shared" ca="1" si="159"/>
        <v>2965793703872.4365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2965793703872.4365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12357473766.135153</v>
      </c>
      <c r="L3906" s="455">
        <f t="shared" ca="1" si="159"/>
        <v>2978151177638.5718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2978151177638.5718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12408963240.160715</v>
      </c>
      <c r="L3907" s="455">
        <f t="shared" ca="1" si="159"/>
        <v>2990560140878.7324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2990560140878.7324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12460667253.661385</v>
      </c>
      <c r="L3908" s="455">
        <f t="shared" ca="1" si="159"/>
        <v>3003020808132.394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3003020808132.394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12512586700.551641</v>
      </c>
      <c r="L3909" s="455">
        <f t="shared" ca="1" si="159"/>
        <v>3015533394832.9458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3015533394832.9458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12564722478.470608</v>
      </c>
      <c r="L3910" s="455">
        <f t="shared" ca="1" si="159"/>
        <v>3028098117311.4165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3028098117311.4165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12617075488.797569</v>
      </c>
      <c r="L3911" s="455">
        <f t="shared" ca="1" si="159"/>
        <v>3040715192800.2139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3040715192800.2139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12669646636.667557</v>
      </c>
      <c r="L3912" s="455">
        <f t="shared" ca="1" si="159"/>
        <v>3053384839436.8813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3053384839436.8813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12722436830.987005</v>
      </c>
      <c r="L3913" s="455">
        <f t="shared" ca="1" si="159"/>
        <v>3066107276267.8682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3066107276267.8682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12775446984.449451</v>
      </c>
      <c r="L3914" s="455">
        <f t="shared" ca="1" si="159"/>
        <v>3078882723252.3174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3078882723252.3174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12828678013.551323</v>
      </c>
      <c r="L3915" s="455">
        <f t="shared" ca="1" si="159"/>
        <v>3091711401265.8687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3091711401265.8687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12882130838.607786</v>
      </c>
      <c r="L3916" s="455">
        <f t="shared" ca="1" si="159"/>
        <v>3104593532104.4766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3104593532104.4766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12935806383.768652</v>
      </c>
      <c r="L3917" s="455">
        <f t="shared" ca="1" si="159"/>
        <v>3117529338488.2451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3117529338488.2451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12989705577.034355</v>
      </c>
      <c r="L3918" s="455">
        <f t="shared" ca="1" si="159"/>
        <v>3130519044065.2793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3130519044065.2793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13043829350.271997</v>
      </c>
      <c r="L3919" s="455">
        <f t="shared" ca="1" si="159"/>
        <v>3143562873415.5513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3143562873415.5513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13098178639.231464</v>
      </c>
      <c r="L3920" s="455">
        <f t="shared" ca="1" si="159"/>
        <v>3156661052054.7827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3156661052054.7827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13152754383.561594</v>
      </c>
      <c r="L3921" s="455">
        <f t="shared" ca="1" si="159"/>
        <v>3169813806438.3442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3169813806438.3442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13207557526.826435</v>
      </c>
      <c r="L3922" s="455">
        <f t="shared" ca="1" si="159"/>
        <v>3183021363965.1709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3183021363965.1709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13262589016.521545</v>
      </c>
      <c r="L3923" s="455">
        <f t="shared" ca="1" si="159"/>
        <v>3196283952981.6924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3196283952981.6924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13317849804.090385</v>
      </c>
      <c r="L3924" s="455">
        <f t="shared" ca="1" si="159"/>
        <v>3209601802785.7827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3209601802785.7827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13373340844.940762</v>
      </c>
      <c r="L3925" s="455">
        <f t="shared" ca="1" si="159"/>
        <v>3222975143630.7236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3222975143630.7236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13429063098.461348</v>
      </c>
      <c r="L3926" s="455">
        <f t="shared" ca="1" si="159"/>
        <v>3236404206729.1851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3236404206729.1851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13485017528.038271</v>
      </c>
      <c r="L3927" s="455">
        <f t="shared" ca="1" si="159"/>
        <v>3249889224257.2231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3249889224257.2231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13541205101.071762</v>
      </c>
      <c r="L3928" s="455">
        <f t="shared" ca="1" si="159"/>
        <v>3263430429358.2949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3263430429358.2949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13597626788.992895</v>
      </c>
      <c r="L3929" s="455">
        <f t="shared" ca="1" si="159"/>
        <v>3277028056147.2876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3277028056147.2876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13654283567.280365</v>
      </c>
      <c r="L3930" s="455">
        <f t="shared" ca="1" si="159"/>
        <v>3290682339714.5679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3290682339714.5679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13711176415.477365</v>
      </c>
      <c r="L3931" s="455">
        <f t="shared" ca="1" si="159"/>
        <v>3304393516130.0454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3304393516130.0454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13768306317.208523</v>
      </c>
      <c r="L3932" s="455">
        <f t="shared" ca="1" si="159"/>
        <v>3318161822447.2539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3318161822447.2539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13825674260.196892</v>
      </c>
      <c r="L3933" s="455">
        <f t="shared" ca="1" si="159"/>
        <v>3331987496707.4507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3331987496707.4507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13883281236.281044</v>
      </c>
      <c r="L3934" s="455">
        <f t="shared" ca="1" si="159"/>
        <v>3345870777943.7319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3345870777943.7319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13941128241.432217</v>
      </c>
      <c r="L3935" s="455">
        <f t="shared" ca="1" si="159"/>
        <v>3359811906185.1641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3359811906185.1641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13999216275.771517</v>
      </c>
      <c r="L3936" s="455">
        <f t="shared" ca="1" si="159"/>
        <v>3373811122460.9355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3373811122460.9355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14057546343.587231</v>
      </c>
      <c r="L3937" s="455">
        <f t="shared" ca="1" si="159"/>
        <v>3387868668804.5229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3387868668804.5229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14116119453.352179</v>
      </c>
      <c r="L3938" s="455">
        <f t="shared" ca="1" si="159"/>
        <v>3401984788257.875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3401984788257.875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14174936617.741146</v>
      </c>
      <c r="L3939" s="455">
        <f t="shared" ca="1" si="159"/>
        <v>3416159724875.6162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3416159724875.6162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14233998853.648401</v>
      </c>
      <c r="L3940" s="455">
        <f t="shared" ca="1" si="159"/>
        <v>3430393723729.2646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3430393723729.2646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14293307182.205267</v>
      </c>
      <c r="L3941" s="455">
        <f t="shared" ca="1" si="159"/>
        <v>3444687030911.4697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3444687030911.4697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14352862628.797789</v>
      </c>
      <c r="L3942" s="455">
        <f t="shared" ca="1" si="159"/>
        <v>3459039893540.2676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3459039893540.2676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14412666223.084448</v>
      </c>
      <c r="L3943" s="455">
        <f t="shared" ca="1" si="159"/>
        <v>3473452559763.3521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3473452559763.3521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14472718999.013968</v>
      </c>
      <c r="L3944" s="455">
        <f t="shared" ca="1" si="159"/>
        <v>3487925278762.3662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3487925278762.3662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14533021994.843193</v>
      </c>
      <c r="L3945" s="455">
        <f t="shared" ca="1" si="159"/>
        <v>3502458300757.2095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3502458300757.2095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14593576253.155039</v>
      </c>
      <c r="L3946" s="455">
        <f t="shared" ca="1" si="159"/>
        <v>3517051877010.3647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3517051877010.3647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14654382820.87652</v>
      </c>
      <c r="L3947" s="455">
        <f t="shared" ca="1" si="159"/>
        <v>3531706259831.2412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3531706259831.2412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14715442749.296839</v>
      </c>
      <c r="L3948" s="455">
        <f t="shared" ca="1" si="159"/>
        <v>3546421702580.5381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3546421702580.5381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14776757094.085575</v>
      </c>
      <c r="L3949" s="455">
        <f t="shared" ca="1" si="159"/>
        <v>3561198459674.6235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3561198459674.6235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14838326915.310928</v>
      </c>
      <c r="L3950" s="455">
        <f t="shared" ca="1" si="159"/>
        <v>3576036786589.9346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3576036786589.9346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14900153277.458061</v>
      </c>
      <c r="L3951" s="455">
        <f t="shared" ca="1" si="159"/>
        <v>3590936939867.3926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3590936939867.3926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14962237249.44747</v>
      </c>
      <c r="L3952" s="455">
        <f t="shared" ca="1" si="159"/>
        <v>3605899177116.8398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3605899177116.8398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15024579904.653498</v>
      </c>
      <c r="L3953" s="455">
        <f t="shared" ca="1" si="159"/>
        <v>3620923757021.4932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3620923757021.4932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15087182320.922888</v>
      </c>
      <c r="L3954" s="455">
        <f t="shared" ca="1" si="159"/>
        <v>3636010939342.416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3636010939342.416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15150045580.593397</v>
      </c>
      <c r="L3955" s="455">
        <f t="shared" ca="1" si="159"/>
        <v>3651160984923.0093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3651160984923.0093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15213170770.512537</v>
      </c>
      <c r="L3956" s="455">
        <f t="shared" ca="1" si="159"/>
        <v>3666374155693.522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3666374155693.522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15276558982.056341</v>
      </c>
      <c r="L3957" s="455">
        <f t="shared" ca="1" si="159"/>
        <v>3681650714675.5781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3681650714675.5781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15340211311.148239</v>
      </c>
      <c r="L3958" s="455">
        <f t="shared" ca="1" si="159"/>
        <v>3696990925986.7266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3696990925986.7266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15404128858.278027</v>
      </c>
      <c r="L3959" s="455">
        <f t="shared" ca="1" si="159"/>
        <v>3712395054845.0044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3712395054845.0044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15468312728.520851</v>
      </c>
      <c r="L3960" s="455">
        <f t="shared" ca="1" si="159"/>
        <v>3727863367573.5254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3727863367573.5254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15532764031.556356</v>
      </c>
      <c r="L3961" s="455">
        <f t="shared" ca="1" si="159"/>
        <v>3743396131605.0815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3743396131605.0815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15597483881.68784</v>
      </c>
      <c r="L3962" s="455">
        <f t="shared" ca="1" si="159"/>
        <v>3758993615486.7695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3758993615486.7695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15662473397.86154</v>
      </c>
      <c r="L3963" s="455">
        <f t="shared" ca="1" si="159"/>
        <v>3774656088884.6309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3774656088884.6309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15727733703.685961</v>
      </c>
      <c r="L3964" s="455">
        <f t="shared" ca="1" si="159"/>
        <v>3790383822588.3169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3790383822588.3169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15793265927.451321</v>
      </c>
      <c r="L3965" s="455">
        <f t="shared" ca="1" si="159"/>
        <v>3806177088515.7681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3806177088515.7681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15859071202.149033</v>
      </c>
      <c r="L3966" s="455">
        <f t="shared" ca="1" si="159"/>
        <v>3822036159717.917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3822036159717.917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15925150665.491323</v>
      </c>
      <c r="L3967" s="455">
        <f t="shared" ca="1" si="159"/>
        <v>3837961310383.4082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3837961310383.4082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15991505459.930868</v>
      </c>
      <c r="L3968" s="455">
        <f t="shared" ca="1" si="159"/>
        <v>3853952815843.3389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3853952815843.3389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16058136732.680578</v>
      </c>
      <c r="L3969" s="455">
        <f t="shared" ca="1" si="159"/>
        <v>3870010952576.0195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3870010952576.0195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16125045635.733414</v>
      </c>
      <c r="L3970" s="455">
        <f t="shared" ca="1" si="159"/>
        <v>3886135998211.7529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3886135998211.7529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16192233325.882301</v>
      </c>
      <c r="L3971" s="455">
        <f t="shared" ca="1" si="159"/>
        <v>3902328231537.6353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3902328231537.6353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16259700964.740147</v>
      </c>
      <c r="L3972" s="455">
        <f t="shared" ca="1" si="159"/>
        <v>3918587932502.3755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3918587932502.3755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16327449718.759897</v>
      </c>
      <c r="L3973" s="455">
        <f t="shared" ca="1" si="159"/>
        <v>3934915382221.1353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3934915382221.1353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16395480759.25473</v>
      </c>
      <c r="L3974" s="455">
        <f t="shared" ca="1" si="159"/>
        <v>3951310862980.3901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3951310862980.3901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16463795262.418291</v>
      </c>
      <c r="L3975" s="455">
        <f t="shared" ca="1" si="159"/>
        <v>3967774658242.8086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3967774658242.8086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16532394409.345036</v>
      </c>
      <c r="L3976" s="455">
        <f t="shared" ca="1" si="159"/>
        <v>3984307052652.1538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3984307052652.1538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16601279386.05064</v>
      </c>
      <c r="L3977" s="455">
        <f t="shared" ca="1" si="159"/>
        <v>4000908332038.2046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4000908332038.2046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16670451383.492519</v>
      </c>
      <c r="L3978" s="455">
        <f t="shared" ca="1" si="159"/>
        <v>4017578783421.6973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4017578783421.6973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16739911597.590405</v>
      </c>
      <c r="L3979" s="455">
        <f t="shared" ca="1" si="159"/>
        <v>4034318695019.2876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4034318695019.2876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16809661229.247032</v>
      </c>
      <c r="L3980" s="455">
        <f t="shared" ca="1" si="159"/>
        <v>4051128356248.5347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4051128356248.5347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16879701484.368895</v>
      </c>
      <c r="L3981" s="455">
        <f t="shared" ca="1" si="159"/>
        <v>4068008057732.9033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4068008057732.9033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16950033573.887094</v>
      </c>
      <c r="L3982" s="455">
        <f t="shared" ca="1" si="159"/>
        <v>4084958091306.7905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4084958091306.7905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17020658713.778294</v>
      </c>
      <c r="L3983" s="455">
        <f t="shared" ca="1" si="159"/>
        <v>4101978750020.5688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4101978750020.5688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17091578125.085705</v>
      </c>
      <c r="L3984" s="455">
        <f t="shared" ca="1" si="159"/>
        <v>4119070328145.6548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4119070328145.6548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17162793033.940228</v>
      </c>
      <c r="L3985" s="455">
        <f t="shared" ca="1" si="159"/>
        <v>4136233121179.5952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4136233121179.5952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17234304671.581646</v>
      </c>
      <c r="L3986" s="455">
        <f t="shared" ca="1" si="159"/>
        <v>4153467425851.1768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4153467425851.1768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17306114274.379906</v>
      </c>
      <c r="L3987" s="455">
        <f t="shared" ca="1" si="159"/>
        <v>4170773540125.5566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4170773540125.5566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17378223083.856483</v>
      </c>
      <c r="L3988" s="455">
        <f t="shared" ca="1" si="159"/>
        <v>4188151763209.4131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4188151763209.4131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17450632346.705887</v>
      </c>
      <c r="L3989" s="455">
        <f t="shared" ca="1" si="159"/>
        <v>4205602395556.1191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4205602395556.1191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17523343314.817165</v>
      </c>
      <c r="L3990" s="455">
        <f t="shared" ca="1" si="159"/>
        <v>4223125738870.9365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4223125738870.9365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17596357245.29557</v>
      </c>
      <c r="L3991" s="455">
        <f t="shared" ca="1" si="159"/>
        <v>4240722096116.2319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4240722096116.2319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17669675400.484303</v>
      </c>
      <c r="L3992" s="455">
        <f t="shared" ca="1" si="159"/>
        <v>4258391771516.7163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4258391771516.7163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17743299047.986317</v>
      </c>
      <c r="L3993" s="455">
        <f t="shared" ca="1" si="159"/>
        <v>4276135070564.7026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4276135070564.7026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17817229460.68626</v>
      </c>
      <c r="L3994" s="455">
        <f t="shared" ca="1" si="159"/>
        <v>4293952300025.3887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4293952300025.3887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17891467916.772453</v>
      </c>
      <c r="L3995" s="455">
        <f t="shared" ca="1" si="159"/>
        <v>4311843767942.1611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4311843767942.1611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17966015699.759003</v>
      </c>
      <c r="L3996" s="455">
        <f t="shared" ca="1" si="159"/>
        <v>4329809783641.9199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4329809783641.9199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18040874098.507999</v>
      </c>
      <c r="L3997" s="455">
        <f t="shared" ca="1" si="159"/>
        <v>4347850657740.4277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4347850657740.4277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18116044407.251781</v>
      </c>
      <c r="L3998" s="455">
        <f t="shared" ca="1" si="159"/>
        <v>4365966702147.6797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4365966702147.6797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18191527925.615334</v>
      </c>
      <c r="L3999" s="455">
        <f t="shared" ca="1" si="159"/>
        <v>4384158230073.2949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4384158230073.2949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18267325958.638729</v>
      </c>
      <c r="L4000" s="455">
        <f t="shared" ca="1" si="159"/>
        <v>4402425556031.9336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4402425556031.9336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18343439816.799725</v>
      </c>
      <c r="L4001" s="455">
        <f t="shared" ca="1" si="159"/>
        <v>4420768995848.7334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4420768995848.7334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18419870816.036388</v>
      </c>
      <c r="L4002" s="455">
        <f t="shared" ca="1" si="159"/>
        <v>4439188866664.7695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4439188866664.7695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18496620277.769875</v>
      </c>
      <c r="L4003" s="455">
        <f t="shared" ca="1" si="159"/>
        <v>4457685486942.5391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4457685486942.5391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18573689528.927246</v>
      </c>
      <c r="L4004" s="455">
        <f t="shared" ca="1" si="159"/>
        <v>4476259176471.4668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4476259176471.4668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18651079901.964443</v>
      </c>
      <c r="L4005" s="455">
        <f t="shared" ca="1" si="159"/>
        <v>4494910256373.4316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4494910256373.4316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18728792734.889297</v>
      </c>
      <c r="L4006" s="455">
        <f t="shared" ca="1" si="159"/>
        <v>4513639049108.3213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4513639049108.3213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18806829371.284672</v>
      </c>
      <c r="L4007" s="455">
        <f t="shared" ca="1" si="159"/>
        <v>4532445878479.6064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4532445878479.6064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18885191160.331692</v>
      </c>
      <c r="L4008" s="455">
        <f t="shared" ca="1" si="159"/>
        <v>4551331069639.9385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4551331069639.9385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18963879456.833076</v>
      </c>
      <c r="L4009" s="455">
        <f t="shared" ca="1" si="159"/>
        <v>4570294949096.7715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4570294949096.7715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19042895621.236549</v>
      </c>
      <c r="L4010" s="455">
        <f t="shared" ca="1" si="159"/>
        <v>4589337844718.0078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4589337844718.0078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19122241019.658367</v>
      </c>
      <c r="L4011" s="455">
        <f t="shared" ca="1" si="159"/>
        <v>4608460085737.666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4608460085737.666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19201917023.90694</v>
      </c>
      <c r="L4012" s="455">
        <f t="shared" ca="1" si="159"/>
        <v>4627662002761.5732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4627662002761.5732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19281925011.506554</v>
      </c>
      <c r="L4013" s="455">
        <f t="shared" ca="1" si="159"/>
        <v>4646943927773.0801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4646943927773.0801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19362266365.721169</v>
      </c>
      <c r="L4014" s="455">
        <f t="shared" ca="1" si="159"/>
        <v>4666306194138.8008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4666306194138.8008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19442942475.578335</v>
      </c>
      <c r="L4015" s="455">
        <f t="shared" ca="1" si="159"/>
        <v>4685749136614.3789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4685749136614.3789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19523954735.893246</v>
      </c>
      <c r="L4016" s="455">
        <f t="shared" ca="1" si="159"/>
        <v>4705273091350.2725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4705273091350.2725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19605304547.292801</v>
      </c>
      <c r="L4017" s="455">
        <f t="shared" ca="1" si="159"/>
        <v>4724878395897.5654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4724878395897.5654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19686993316.239857</v>
      </c>
      <c r="L4018" s="455">
        <f t="shared" ca="1" si="159"/>
        <v>4744565389213.8057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4744565389213.8057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19769022455.057522</v>
      </c>
      <c r="L4019" s="455">
        <f t="shared" ca="1" si="159"/>
        <v>4764334411668.8633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4764334411668.8633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19851393381.953598</v>
      </c>
      <c r="L4020" s="455">
        <f t="shared" ca="1" si="159"/>
        <v>4784185805050.8164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4784185805050.8164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19934107521.045067</v>
      </c>
      <c r="L4021" s="455">
        <f t="shared" ca="1" si="159"/>
        <v>4804119912571.8613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4804119912571.8613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20017166302.382755</v>
      </c>
      <c r="L4022" s="455">
        <f t="shared" ca="1" si="159"/>
        <v>4824137078874.2441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4824137078874.2441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20100571161.976017</v>
      </c>
      <c r="L4023" s="455">
        <f t="shared" ca="1" si="159"/>
        <v>4844237650036.2197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4844237650036.2197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20184323541.817581</v>
      </c>
      <c r="L4024" s="455">
        <f t="shared" ca="1" si="159"/>
        <v>4864421973578.0371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4864421973578.0371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20268424889.908489</v>
      </c>
      <c r="L4025" s="455">
        <f t="shared" ca="1" si="159"/>
        <v>4884690398467.9453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4884690398467.9453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20352876660.283104</v>
      </c>
      <c r="L4026" s="455">
        <f t="shared" ca="1" si="159"/>
        <v>4905043275128.2285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4905043275128.2285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20437680313.034286</v>
      </c>
      <c r="L4027" s="455">
        <f t="shared" ca="1" si="159"/>
        <v>4925480955441.2627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4925480955441.2627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20522837314.338593</v>
      </c>
      <c r="L4028" s="455">
        <f t="shared" ca="1" si="159"/>
        <v>4946003792755.6016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4946003792755.6016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20608349136.481674</v>
      </c>
      <c r="L4029" s="455">
        <f t="shared" ca="1" si="159"/>
        <v>4966612141892.083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4966612141892.083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20694217257.883678</v>
      </c>
      <c r="L4030" s="455">
        <f t="shared" ca="1" si="159"/>
        <v>4987306359149.9668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4987306359149.9668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20780443163.124863</v>
      </c>
      <c r="L4031" s="455">
        <f t="shared" ca="1" si="159"/>
        <v>5008086802313.0918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5008086802313.0918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20867028342.971214</v>
      </c>
      <c r="L4032" s="455">
        <f t="shared" ca="1" si="159"/>
        <v>5028953830656.0635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5028953830656.0635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20953974294.400265</v>
      </c>
      <c r="L4033" s="455">
        <f t="shared" ca="1" si="159"/>
        <v>5049907804950.4639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5049907804950.4639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21041282520.626934</v>
      </c>
      <c r="L4034" s="455">
        <f t="shared" ca="1" si="159"/>
        <v>5070949087471.0908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5070949087471.0908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21128954531.129543</v>
      </c>
      <c r="L4035" s="455">
        <f t="shared" ca="1" si="159"/>
        <v>5092078042002.2207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5092078042002.2207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21216991841.675919</v>
      </c>
      <c r="L4036" s="455">
        <f t="shared" ca="1" si="159"/>
        <v>5113295033843.8965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5113295033843.8965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21305395974.349567</v>
      </c>
      <c r="L4037" s="455">
        <f t="shared" ca="1" si="159"/>
        <v>5134600429818.2461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5134600429818.2461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21394168457.576027</v>
      </c>
      <c r="L4038" s="455">
        <f t="shared" ca="1" si="159"/>
        <v>5155994598275.8223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5155994598275.8223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21483310826.149258</v>
      </c>
      <c r="L4039" s="455">
        <f t="shared" ca="1" si="159"/>
        <v>5177477909101.9717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5177477909101.9717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21572824621.258217</v>
      </c>
      <c r="L4040" s="455">
        <f t="shared" ca="1" si="159"/>
        <v>5199050733723.2295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5199050733723.2295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21662711390.513454</v>
      </c>
      <c r="L4041" s="455">
        <f t="shared" ca="1" si="159"/>
        <v>5220713445113.7432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5220713445113.7432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21752972687.97393</v>
      </c>
      <c r="L4042" s="455">
        <f t="shared" ca="1" si="159"/>
        <v>5242466417801.7168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5242466417801.7168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21843610074.17382</v>
      </c>
      <c r="L4043" s="455">
        <f t="shared" ca="1" si="159"/>
        <v>5264310027875.8906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5264310027875.8906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21934625116.149544</v>
      </c>
      <c r="L4044" s="455">
        <f t="shared" ca="1" si="159"/>
        <v>5286244652992.04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5286244652992.04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22026019387.466835</v>
      </c>
      <c r="L4045" s="455">
        <f t="shared" ca="1" si="159"/>
        <v>5308270672379.5068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5308270672379.5068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22117794468.247944</v>
      </c>
      <c r="L4046" s="455">
        <f t="shared" ca="1" si="159"/>
        <v>5330388466847.7549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5330388466847.7549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22209951945.198978</v>
      </c>
      <c r="L4047" s="455">
        <f t="shared" ca="1" si="159"/>
        <v>5352598418792.9541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5352598418792.9541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22302493411.63731</v>
      </c>
      <c r="L4048" s="455">
        <f t="shared" ca="1" si="159"/>
        <v>5374900912204.5918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5374900912204.5918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22395420467.519131</v>
      </c>
      <c r="L4049" s="455">
        <f t="shared" ca="1" si="159"/>
        <v>5397296332672.1113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5397296332672.1113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22488734719.467129</v>
      </c>
      <c r="L4050" s="455">
        <f t="shared" ca="1" si="159"/>
        <v>5419785067391.5781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5419785067391.5781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22582437780.798241</v>
      </c>
      <c r="L4051" s="455">
        <f t="shared" ca="1" si="159"/>
        <v>5442367505172.376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5442367505172.376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22676531271.551567</v>
      </c>
      <c r="L4052" s="455">
        <f t="shared" ca="1" si="159"/>
        <v>5465044036443.9277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5465044036443.9277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22771016818.516365</v>
      </c>
      <c r="L4053" s="455">
        <f t="shared" ca="1" si="159"/>
        <v>5487815053262.4443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5487815053262.4443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22865896055.260185</v>
      </c>
      <c r="L4054" s="455">
        <f t="shared" ca="1" si="159"/>
        <v>5510680949317.7041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5510680949317.7041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22961170622.157101</v>
      </c>
      <c r="L4055" s="455">
        <f t="shared" ca="1" si="159"/>
        <v>5533642119939.8613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5533642119939.8613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23056842166.416088</v>
      </c>
      <c r="L4056" s="455">
        <f t="shared" ca="1" si="159"/>
        <v>5556698962106.2773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5556698962106.2773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23152912342.109489</v>
      </c>
      <c r="L4057" s="455">
        <f t="shared" ca="1" si="159"/>
        <v>5579851874448.3867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5579851874448.3867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23249382810.201611</v>
      </c>
      <c r="L4058" s="455">
        <f t="shared" ca="1" si="159"/>
        <v>5603101257258.5879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5603101257258.5879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23346255238.57745</v>
      </c>
      <c r="L4059" s="455">
        <f t="shared" ca="1" si="159"/>
        <v>5626447512497.165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5626447512497.165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23443531302.071522</v>
      </c>
      <c r="L4060" s="455">
        <f t="shared" ca="1" si="159"/>
        <v>5649891043799.2363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5649891043799.2363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23541212682.496819</v>
      </c>
      <c r="L4061" s="455">
        <f t="shared" ca="1" si="159"/>
        <v>5673432256481.7334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5673432256481.7334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23639301068.673889</v>
      </c>
      <c r="L4062" s="455">
        <f t="shared" ca="1" si="159"/>
        <v>5697071557550.4072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5697071557550.4072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23737798156.46003</v>
      </c>
      <c r="L4063" s="455">
        <f t="shared" ca="1" si="159"/>
        <v>5720809355706.8672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5720809355706.8672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23836705648.778614</v>
      </c>
      <c r="L4064" s="455">
        <f t="shared" ca="1" si="159"/>
        <v>5744646061355.6455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5744646061355.6455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23936025255.648521</v>
      </c>
      <c r="L4065" s="455">
        <f t="shared" ca="1" si="159"/>
        <v>5768582086611.2939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5768582086611.2939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24035758694.213726</v>
      </c>
      <c r="L4066" s="455">
        <f t="shared" ca="1" si="159"/>
        <v>5792617845305.5078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5792617845305.5078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24135907688.772949</v>
      </c>
      <c r="L4067" s="455">
        <f t="shared" ca="1" si="159"/>
        <v>5816753752994.2813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5816753752994.2813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24236473970.809505</v>
      </c>
      <c r="L4068" s="455">
        <f t="shared" ca="1" si="159"/>
        <v>5840990226965.0908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5840990226965.0908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24337459279.02121</v>
      </c>
      <c r="L4069" s="455">
        <f t="shared" ca="1" si="159"/>
        <v>5865327686244.1123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5865327686244.1123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24438865359.350468</v>
      </c>
      <c r="L4070" s="455">
        <f t="shared" ca="1" si="159"/>
        <v>5889766551603.4629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5889766551603.4629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24540693965.014427</v>
      </c>
      <c r="L4071" s="455">
        <f t="shared" ca="1" si="159"/>
        <v>5914307245568.4775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5914307245568.4775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24642946856.535324</v>
      </c>
      <c r="L4072" s="455">
        <f t="shared" ca="1" si="159"/>
        <v>5938950192425.0127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5938950192425.0127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24745625801.770885</v>
      </c>
      <c r="L4073" s="455">
        <f t="shared" ca="1" si="159"/>
        <v>5963695818226.7832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5963695818226.7832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24848732575.944931</v>
      </c>
      <c r="L4074" s="455">
        <f t="shared" ca="1" si="159"/>
        <v>5988544550802.7285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5988544550802.7285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24952268961.678036</v>
      </c>
      <c r="L4075" s="455">
        <f t="shared" ca="1" si="159"/>
        <v>6013496819764.4063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6013496819764.4063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25056236749.01836</v>
      </c>
      <c r="L4076" s="455">
        <f t="shared" ca="1" si="159"/>
        <v>6038553056513.4248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6038553056513.4248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25160637735.472603</v>
      </c>
      <c r="L4077" s="455">
        <f t="shared" ca="1" si="159"/>
        <v>6063713694248.8975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6063713694248.8975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25265473726.037071</v>
      </c>
      <c r="L4078" s="455">
        <f t="shared" ca="1" si="159"/>
        <v>6088979167974.9346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6088979167974.9346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25370746533.228893</v>
      </c>
      <c r="L4079" s="455">
        <f t="shared" ca="1" si="159"/>
        <v>6114349914508.1631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6114349914508.1631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25476457977.117348</v>
      </c>
      <c r="L4080" s="455">
        <f t="shared" ca="1" si="159"/>
        <v>6139826372485.2803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6139826372485.2803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25582609885.355335</v>
      </c>
      <c r="L4081" s="455">
        <f t="shared" ca="1" si="159"/>
        <v>6165408982370.6357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6165408982370.6357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25689204093.210983</v>
      </c>
      <c r="L4082" s="455">
        <f t="shared" ca="1" si="159"/>
        <v>6191098186463.8467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6191098186463.8467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25796242443.599361</v>
      </c>
      <c r="L4083" s="455">
        <f t="shared" ca="1" si="159"/>
        <v>6216894428907.4463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6216894428907.4463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25903726787.114361</v>
      </c>
      <c r="L4084" s="455">
        <f t="shared" ca="1" si="159"/>
        <v>6242798155694.5605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6242798155694.5605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26011658982.060669</v>
      </c>
      <c r="L4085" s="455">
        <f t="shared" ca="1" si="159"/>
        <v>6268809814676.6211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6268809814676.6211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26120040894.48592</v>
      </c>
      <c r="L4086" s="455">
        <f t="shared" ca="1" si="159"/>
        <v>6294929855571.1074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6294929855571.1074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26228874398.212948</v>
      </c>
      <c r="L4087" s="455">
        <f t="shared" ca="1" si="159"/>
        <v>6321158729969.3203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6321158729969.3203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26338161374.872169</v>
      </c>
      <c r="L4088" s="455">
        <f t="shared" ref="L4088:L4342" ca="1" si="164">I4088-J4088+K4088</f>
        <v>6347496891344.1924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6347496891344.1924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26447903713.934135</v>
      </c>
      <c r="L4089" s="455">
        <f t="shared" ca="1" si="164"/>
        <v>6373944795058.127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6373944795058.127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26558103312.742195</v>
      </c>
      <c r="L4090" s="455">
        <f t="shared" ca="1" si="164"/>
        <v>6400502898370.8691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6400502898370.8691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26668762076.545288</v>
      </c>
      <c r="L4091" s="455">
        <f t="shared" ca="1" si="164"/>
        <v>6427171660447.4141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6427171660447.4141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26779881918.530891</v>
      </c>
      <c r="L4092" s="455">
        <f t="shared" ca="1" si="164"/>
        <v>6453951542365.9453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6453951542365.9453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26891464759.858105</v>
      </c>
      <c r="L4093" s="455">
        <f t="shared" ca="1" si="164"/>
        <v>6480843007125.8037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6480843007125.8037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27003512529.690849</v>
      </c>
      <c r="L4094" s="455">
        <f t="shared" ca="1" si="164"/>
        <v>6507846519655.4941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6507846519655.4941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27116027165.231224</v>
      </c>
      <c r="L4095" s="455">
        <f t="shared" ca="1" si="164"/>
        <v>6534962546820.7256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6534962546820.7256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27229010611.753021</v>
      </c>
      <c r="L4096" s="455">
        <f t="shared" ca="1" si="164"/>
        <v>6562191557432.4785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6562191557432.4785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27342464822.635326</v>
      </c>
      <c r="L4097" s="455">
        <f t="shared" ca="1" si="164"/>
        <v>6589534022255.1143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6589534022255.1143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27456391759.396309</v>
      </c>
      <c r="L4098" s="455">
        <f t="shared" ca="1" si="164"/>
        <v>6616990414014.5107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6616990414014.5107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27570793391.727127</v>
      </c>
      <c r="L4099" s="455">
        <f t="shared" ca="1" si="164"/>
        <v>6644561207406.2383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6644561207406.2383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27685671697.525993</v>
      </c>
      <c r="L4100" s="455">
        <f t="shared" ca="1" si="164"/>
        <v>6672246879103.7646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6672246879103.7646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27801028662.932354</v>
      </c>
      <c r="L4101" s="455">
        <f t="shared" ca="1" si="164"/>
        <v>6700047907766.6973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6700047907766.6973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27916866282.361237</v>
      </c>
      <c r="L4102" s="455">
        <f t="shared" ca="1" si="164"/>
        <v>6727964774049.0586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6727964774049.0586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28033186558.537743</v>
      </c>
      <c r="L4103" s="455">
        <f t="shared" ca="1" si="164"/>
        <v>6755997960607.5967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6755997960607.5967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28149991502.531651</v>
      </c>
      <c r="L4104" s="455">
        <f t="shared" ca="1" si="164"/>
        <v>6784147952110.1279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6784147952110.1279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28267283133.792198</v>
      </c>
      <c r="L4105" s="455">
        <f t="shared" ca="1" si="164"/>
        <v>6812415235243.9199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6812415235243.9199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28385063480.182999</v>
      </c>
      <c r="L4106" s="455">
        <f t="shared" ca="1" si="164"/>
        <v>6840800298724.1025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6840800298724.1025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28503334578.017094</v>
      </c>
      <c r="L4107" s="455">
        <f t="shared" ca="1" si="164"/>
        <v>6869303633302.1201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6869303633302.1201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28622098472.092167</v>
      </c>
      <c r="L4108" s="455">
        <f t="shared" ca="1" si="164"/>
        <v>6897925731774.2119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6897925731774.2119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28741357215.725883</v>
      </c>
      <c r="L4109" s="455">
        <f t="shared" ca="1" si="164"/>
        <v>6926667088989.9375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6926667088989.9375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28861112870.791405</v>
      </c>
      <c r="L4110" s="455">
        <f t="shared" ca="1" si="164"/>
        <v>6955528201860.7285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6955528201860.7285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28981367507.753036</v>
      </c>
      <c r="L4111" s="455">
        <f t="shared" ca="1" si="164"/>
        <v>6984509569368.4814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6984509569368.4814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29102123205.702011</v>
      </c>
      <c r="L4112" s="455">
        <f t="shared" ca="1" si="164"/>
        <v>7013611692574.1836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7013611692574.1836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29223382052.392426</v>
      </c>
      <c r="L4113" s="455">
        <f t="shared" ca="1" si="164"/>
        <v>7042835074626.5762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7042835074626.5762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29345146144.277401</v>
      </c>
      <c r="L4114" s="455">
        <f t="shared" ca="1" si="164"/>
        <v>7072180220770.8535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7072180220770.8535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29467417586.545223</v>
      </c>
      <c r="L4115" s="455">
        <f t="shared" ca="1" si="164"/>
        <v>7101647638357.3984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7101647638357.3984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29590198493.155823</v>
      </c>
      <c r="L4116" s="455">
        <f t="shared" ca="1" si="164"/>
        <v>7131237836850.5547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7131237836850.5547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29713490986.877312</v>
      </c>
      <c r="L4117" s="455">
        <f t="shared" ca="1" si="164"/>
        <v>7160951327837.4316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7160951327837.4316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29837297199.322632</v>
      </c>
      <c r="L4118" s="455">
        <f t="shared" ca="1" si="164"/>
        <v>7190788625036.7539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7190788625036.7539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29961619270.986473</v>
      </c>
      <c r="L4119" s="455">
        <f t="shared" ca="1" si="164"/>
        <v>7220750244307.7402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7220750244307.7402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30086459351.282246</v>
      </c>
      <c r="L4120" s="455">
        <f t="shared" ca="1" si="164"/>
        <v>7250836703659.0225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7250836703659.0225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30211819598.579258</v>
      </c>
      <c r="L4121" s="455">
        <f t="shared" ca="1" si="164"/>
        <v>7281048523257.6016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7281048523257.6016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30337702180.240005</v>
      </c>
      <c r="L4122" s="455">
        <f t="shared" ca="1" si="164"/>
        <v>7311386225437.8418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7311386225437.8418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30464109272.657677</v>
      </c>
      <c r="L4123" s="455">
        <f t="shared" ca="1" si="164"/>
        <v>7341850334710.499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7341850334710.499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30591043061.293747</v>
      </c>
      <c r="L4124" s="455">
        <f t="shared" ca="1" si="164"/>
        <v>7372441377771.793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7372441377771.793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30718505740.715801</v>
      </c>
      <c r="L4125" s="455">
        <f t="shared" ca="1" si="164"/>
        <v>7403159883512.5088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7403159883512.5088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30846499514.635452</v>
      </c>
      <c r="L4126" s="455">
        <f t="shared" ca="1" si="164"/>
        <v>7434006383027.1445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7434006383027.1445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30975026595.946434</v>
      </c>
      <c r="L4127" s="455">
        <f t="shared" ca="1" si="164"/>
        <v>7464981409623.0908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7464981409623.0908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31104089206.762878</v>
      </c>
      <c r="L4128" s="455">
        <f t="shared" ca="1" si="164"/>
        <v>7496085498829.8535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7496085498829.8535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31233689578.457726</v>
      </c>
      <c r="L4129" s="455">
        <f t="shared" ca="1" si="164"/>
        <v>7527319188408.3115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7527319188408.3115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31363829951.701302</v>
      </c>
      <c r="L4130" s="455">
        <f t="shared" ca="1" si="164"/>
        <v>7558683018360.0127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7558683018360.0127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31494512576.500053</v>
      </c>
      <c r="L4131" s="455">
        <f t="shared" ca="1" si="164"/>
        <v>7590177530936.5127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7590177530936.5127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31625739712.23547</v>
      </c>
      <c r="L4132" s="455">
        <f t="shared" ca="1" si="164"/>
        <v>7621803270648.748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7621803270648.748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31757513627.703117</v>
      </c>
      <c r="L4133" s="455">
        <f t="shared" ca="1" si="164"/>
        <v>7653560784276.4512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7653560784276.4512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31889836601.151878</v>
      </c>
      <c r="L4134" s="455">
        <f t="shared" ca="1" si="164"/>
        <v>7685450620877.6035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7685450620877.6035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32022710920.323349</v>
      </c>
      <c r="L4135" s="455">
        <f t="shared" ca="1" si="164"/>
        <v>7717473331797.9268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7717473331797.9268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32156138882.49136</v>
      </c>
      <c r="L4136" s="455">
        <f t="shared" ca="1" si="164"/>
        <v>7749629470680.418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7749629470680.418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32290122794.50174</v>
      </c>
      <c r="L4137" s="455">
        <f t="shared" ca="1" si="164"/>
        <v>7781919593474.9199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7781919593474.9199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32424664972.812168</v>
      </c>
      <c r="L4138" s="455">
        <f t="shared" ca="1" si="164"/>
        <v>7814344258447.7324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7814344258447.7324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32559767743.532219</v>
      </c>
      <c r="L4139" s="455">
        <f t="shared" ca="1" si="164"/>
        <v>7846904026191.2646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7846904026191.2646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32695433442.463604</v>
      </c>
      <c r="L4140" s="455">
        <f t="shared" ca="1" si="164"/>
        <v>7879599459633.7285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7879599459633.7285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32831664415.140537</v>
      </c>
      <c r="L4141" s="455">
        <f t="shared" ca="1" si="164"/>
        <v>7912431124048.8691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7912431124048.8691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32968463016.870289</v>
      </c>
      <c r="L4142" s="455">
        <f t="shared" ca="1" si="164"/>
        <v>7945399587065.7393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7945399587065.7393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33105831612.773911</v>
      </c>
      <c r="L4143" s="455">
        <f t="shared" ca="1" si="164"/>
        <v>7978505418678.5127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7978505418678.5127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33243772577.827133</v>
      </c>
      <c r="L4144" s="455">
        <f t="shared" ca="1" si="164"/>
        <v>8011749191256.3398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8011749191256.3398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33382288296.901417</v>
      </c>
      <c r="L4145" s="455">
        <f t="shared" ca="1" si="164"/>
        <v>8045131479553.2412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8045131479553.2412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33521381164.805172</v>
      </c>
      <c r="L4146" s="455">
        <f t="shared" ca="1" si="164"/>
        <v>8078652860718.0459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8078652860718.0459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33661053586.325191</v>
      </c>
      <c r="L4147" s="455">
        <f t="shared" ca="1" si="164"/>
        <v>8112313914304.3711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8112313914304.3711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33801307976.268211</v>
      </c>
      <c r="L4148" s="455">
        <f t="shared" ca="1" si="164"/>
        <v>8146115222280.6396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8146115222280.6396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33942146759.502659</v>
      </c>
      <c r="L4149" s="455">
        <f t="shared" ca="1" si="164"/>
        <v>8180057369040.1426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8180057369040.1426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34083572371.000595</v>
      </c>
      <c r="L4150" s="455">
        <f t="shared" ca="1" si="164"/>
        <v>8214140941411.1436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8214140941411.1436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34225587255.879768</v>
      </c>
      <c r="L4151" s="455">
        <f t="shared" ca="1" si="164"/>
        <v>8248366528667.0234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8248366528667.0234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34368193869.44593</v>
      </c>
      <c r="L4152" s="455">
        <f t="shared" ca="1" si="164"/>
        <v>8282734722536.4697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8282734722536.4697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34511394677.235291</v>
      </c>
      <c r="L4153" s="455">
        <f t="shared" ca="1" si="164"/>
        <v>8317246117213.7051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8317246117213.7051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34655192155.057106</v>
      </c>
      <c r="L4154" s="455">
        <f t="shared" ca="1" si="164"/>
        <v>8351901309368.7617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8351901309368.7617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34799588789.036507</v>
      </c>
      <c r="L4155" s="455">
        <f t="shared" ca="1" si="164"/>
        <v>8386700898157.7979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8386700898157.7979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34944587075.657494</v>
      </c>
      <c r="L4156" s="455">
        <f t="shared" ca="1" si="164"/>
        <v>8421645485233.4551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8421645485233.4551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35090189521.806068</v>
      </c>
      <c r="L4157" s="455">
        <f t="shared" ca="1" si="164"/>
        <v>8456735674755.2607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8456735674755.2607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35236398644.813583</v>
      </c>
      <c r="L4158" s="455">
        <f t="shared" ca="1" si="164"/>
        <v>8491972073400.0742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8491972073400.0742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35383216972.500313</v>
      </c>
      <c r="L4159" s="455">
        <f t="shared" ca="1" si="164"/>
        <v>8527355290372.5742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8527355290372.5742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35530647043.219055</v>
      </c>
      <c r="L4160" s="455">
        <f t="shared" ca="1" si="164"/>
        <v>8562885937415.793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8562885937415.793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35678691405.899139</v>
      </c>
      <c r="L4161" s="455">
        <f t="shared" ca="1" si="164"/>
        <v>8598564628821.6924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8598564628821.6924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35827352620.090385</v>
      </c>
      <c r="L4162" s="455">
        <f t="shared" ca="1" si="164"/>
        <v>8634391981441.7832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8634391981441.7832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35976633256.007431</v>
      </c>
      <c r="L4163" s="455">
        <f t="shared" ca="1" si="164"/>
        <v>8670368614697.791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8670368614697.791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36126535894.574127</v>
      </c>
      <c r="L4164" s="455">
        <f t="shared" ca="1" si="164"/>
        <v>8706495150592.3652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8706495150592.3652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36277063127.468185</v>
      </c>
      <c r="L4165" s="455">
        <f t="shared" ca="1" si="164"/>
        <v>8742772213719.833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8742772213719.833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36428217557.165977</v>
      </c>
      <c r="L4166" s="455">
        <f t="shared" ca="1" si="164"/>
        <v>8779200431276.999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8779200431276.999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36580001796.987495</v>
      </c>
      <c r="L4167" s="455">
        <f t="shared" ca="1" si="164"/>
        <v>8815780433073.9863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8815780433073.9863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36732418471.141609</v>
      </c>
      <c r="L4168" s="455">
        <f t="shared" ca="1" si="164"/>
        <v>8852512851545.1289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8852512851545.1289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36885470214.77137</v>
      </c>
      <c r="L4169" s="455">
        <f t="shared" ca="1" si="164"/>
        <v>8889398321759.9004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8889398321759.9004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37039159673.999588</v>
      </c>
      <c r="L4170" s="455">
        <f t="shared" ca="1" si="164"/>
        <v>8926437481433.9004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8926437481433.9004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37193489505.974586</v>
      </c>
      <c r="L4171" s="455">
        <f t="shared" ca="1" si="164"/>
        <v>8963630970939.875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8963630970939.875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37348462378.916145</v>
      </c>
      <c r="L4172" s="455">
        <f t="shared" ca="1" si="164"/>
        <v>9000979433318.791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9000979433318.791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37504080972.161629</v>
      </c>
      <c r="L4173" s="455">
        <f t="shared" ca="1" si="164"/>
        <v>9038483514290.9531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9038483514290.9531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37660347976.212303</v>
      </c>
      <c r="L4174" s="455">
        <f t="shared" ca="1" si="164"/>
        <v>9076143862267.166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9076143862267.166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37817266092.779861</v>
      </c>
      <c r="L4175" s="455">
        <f t="shared" ca="1" si="164"/>
        <v>9113961128359.9453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9113961128359.9453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37974838034.833107</v>
      </c>
      <c r="L4176" s="455">
        <f t="shared" ca="1" si="164"/>
        <v>9151935966394.7793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9151935966394.7793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38133066526.644913</v>
      </c>
      <c r="L4177" s="455">
        <f t="shared" ca="1" si="164"/>
        <v>9190069032921.4238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9190069032921.4238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38291954303.839264</v>
      </c>
      <c r="L4178" s="455">
        <f t="shared" ca="1" si="164"/>
        <v>9228360987225.2637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9228360987225.2637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38451504113.438599</v>
      </c>
      <c r="L4179" s="455">
        <f t="shared" ca="1" si="164"/>
        <v>9266812491338.7031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9266812491338.7031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38611718713.911263</v>
      </c>
      <c r="L4180" s="455">
        <f t="shared" ca="1" si="164"/>
        <v>9305424210052.6152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9305424210052.6152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38772600875.219231</v>
      </c>
      <c r="L4181" s="455">
        <f t="shared" ca="1" si="164"/>
        <v>9344196810927.834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9344196810927.834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38934153378.865974</v>
      </c>
      <c r="L4182" s="455">
        <f t="shared" ca="1" si="164"/>
        <v>9383130964306.6992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9383130964306.6992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39096379017.94458</v>
      </c>
      <c r="L4183" s="455">
        <f t="shared" ca="1" si="164"/>
        <v>9422227343324.6445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9422227343324.6445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39259280597.18602</v>
      </c>
      <c r="L4184" s="455">
        <f t="shared" ca="1" si="164"/>
        <v>9461486623921.8301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9461486623921.8301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39422860933.007622</v>
      </c>
      <c r="L4185" s="455">
        <f t="shared" ca="1" si="164"/>
        <v>9500909484854.8379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9500909484854.8379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39587122853.561821</v>
      </c>
      <c r="L4186" s="455">
        <f t="shared" ca="1" si="164"/>
        <v>9540496607708.4004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9540496607708.4004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39752069198.785004</v>
      </c>
      <c r="L4187" s="455">
        <f t="shared" ca="1" si="164"/>
        <v>9580248676907.1855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9580248676907.1855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39917702820.446609</v>
      </c>
      <c r="L4188" s="455">
        <f t="shared" ca="1" si="164"/>
        <v>9620166379727.6328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9620166379727.6328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40084026582.198471</v>
      </c>
      <c r="L4189" s="455">
        <f t="shared" ca="1" si="164"/>
        <v>9660250406309.832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9660250406309.832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40251043359.624298</v>
      </c>
      <c r="L4190" s="455">
        <f t="shared" ca="1" si="164"/>
        <v>9700501449669.457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9700501449669.457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40418756040.289406</v>
      </c>
      <c r="L4191" s="455">
        <f t="shared" ca="1" si="164"/>
        <v>9740920205709.7461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9740920205709.7461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40587167523.790611</v>
      </c>
      <c r="L4192" s="455">
        <f t="shared" ca="1" si="164"/>
        <v>9781507373233.5371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9781507373233.5371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40756280721.806404</v>
      </c>
      <c r="L4193" s="455">
        <f t="shared" ca="1" si="164"/>
        <v>9822263653955.3438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9822263653955.3438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40926098558.147263</v>
      </c>
      <c r="L4194" s="455">
        <f t="shared" ca="1" si="164"/>
        <v>9863189752513.4902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9863189752513.4902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41096623968.806206</v>
      </c>
      <c r="L4195" s="455">
        <f t="shared" ca="1" si="164"/>
        <v>9904286376482.2969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9904286376482.2969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41267859902.009567</v>
      </c>
      <c r="L4196" s="455">
        <f t="shared" ca="1" si="164"/>
        <v>9945554236384.3066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9945554236384.3066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41439809318.267944</v>
      </c>
      <c r="L4197" s="455">
        <f t="shared" ca="1" si="164"/>
        <v>9986994045702.5742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9986994045702.5742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41612475190.427391</v>
      </c>
      <c r="L4198" s="455">
        <f t="shared" ca="1" si="164"/>
        <v>10028606520893.002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10028606520893.002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41785860503.72084</v>
      </c>
      <c r="L4199" s="455">
        <f t="shared" ca="1" si="164"/>
        <v>10070392381396.723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10070392381396.723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41959968255.819679</v>
      </c>
      <c r="L4200" s="455">
        <f t="shared" ca="1" si="164"/>
        <v>10112352349652.543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10112352349652.543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42134801456.885597</v>
      </c>
      <c r="L4201" s="455">
        <f t="shared" ca="1" si="164"/>
        <v>10154487151109.428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10154487151109.428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42310363129.622612</v>
      </c>
      <c r="L4202" s="455">
        <f t="shared" ca="1" si="164"/>
        <v>10196797514239.051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10196797514239.051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42486656309.329376</v>
      </c>
      <c r="L4203" s="455">
        <f t="shared" ca="1" si="164"/>
        <v>10239284170548.381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10239284170548.381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42663684043.951584</v>
      </c>
      <c r="L4204" s="455">
        <f t="shared" ca="1" si="164"/>
        <v>10281947854592.332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10281947854592.332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42841449394.13472</v>
      </c>
      <c r="L4205" s="455">
        <f t="shared" ca="1" si="164"/>
        <v>10324789303986.467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10324789303986.467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43019955433.276947</v>
      </c>
      <c r="L4206" s="455">
        <f t="shared" ca="1" si="164"/>
        <v>10367809259419.744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10367809259419.744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43199205247.582268</v>
      </c>
      <c r="L4207" s="455">
        <f t="shared" ca="1" si="164"/>
        <v>10411008464667.326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10411008464667.326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43379201936.113861</v>
      </c>
      <c r="L4208" s="455">
        <f t="shared" ca="1" si="164"/>
        <v>10454387666603.439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10454387666603.439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43559948610.847664</v>
      </c>
      <c r="L4209" s="455">
        <f t="shared" ca="1" si="164"/>
        <v>10497947615214.287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10497947615214.287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43741448396.726196</v>
      </c>
      <c r="L4210" s="455">
        <f t="shared" ca="1" si="164"/>
        <v>10541689063611.014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10541689063611.014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43923704431.712555</v>
      </c>
      <c r="L4211" s="455">
        <f t="shared" ca="1" si="164"/>
        <v>10585612768042.727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10585612768042.727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44106719866.844696</v>
      </c>
      <c r="L4212" s="455">
        <f t="shared" ca="1" si="164"/>
        <v>10629719487909.57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10629719487909.57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44290497866.289879</v>
      </c>
      <c r="L4213" s="455">
        <f t="shared" ca="1" si="164"/>
        <v>10674009985775.859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10674009985775.859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44475041607.399414</v>
      </c>
      <c r="L4214" s="455">
        <f t="shared" ca="1" si="164"/>
        <v>10718485027383.258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10718485027383.258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44660354280.763573</v>
      </c>
      <c r="L4215" s="455">
        <f t="shared" ca="1" si="164"/>
        <v>10763145381664.021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10763145381664.021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44846439090.266754</v>
      </c>
      <c r="L4216" s="455">
        <f t="shared" ca="1" si="164"/>
        <v>10807991820754.289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10807991820754.289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45033299253.142868</v>
      </c>
      <c r="L4217" s="455">
        <f t="shared" ca="1" si="164"/>
        <v>10853025120007.432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10853025120007.432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45220938000.030968</v>
      </c>
      <c r="L4218" s="455">
        <f t="shared" ca="1" si="164"/>
        <v>10898246058007.463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10898246058007.463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45409358575.031097</v>
      </c>
      <c r="L4219" s="455">
        <f t="shared" ca="1" si="164"/>
        <v>10943655416582.494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10943655416582.494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45598564235.760391</v>
      </c>
      <c r="L4220" s="455">
        <f t="shared" ca="1" si="164"/>
        <v>10989253980818.254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10989253980818.254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45788558253.409393</v>
      </c>
      <c r="L4221" s="455">
        <f t="shared" ca="1" si="164"/>
        <v>11035042539071.664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11035042539071.664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45979343912.798599</v>
      </c>
      <c r="L4222" s="455">
        <f t="shared" ca="1" si="164"/>
        <v>11081021882984.463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11081021882984.463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46170924512.435265</v>
      </c>
      <c r="L4223" s="455">
        <f t="shared" ca="1" si="164"/>
        <v>11127192807496.898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11127192807496.898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46363303364.570412</v>
      </c>
      <c r="L4224" s="455">
        <f t="shared" ca="1" si="164"/>
        <v>11173556110861.469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11173556110861.469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46556483795.256119</v>
      </c>
      <c r="L4225" s="455">
        <f t="shared" ca="1" si="164"/>
        <v>11220112594656.725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11220112594656.725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46750469144.403015</v>
      </c>
      <c r="L4226" s="455">
        <f t="shared" ca="1" si="164"/>
        <v>11266863063801.127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11266863063801.127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46945262765.838028</v>
      </c>
      <c r="L4227" s="455">
        <f t="shared" ca="1" si="164"/>
        <v>11313808326566.965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11313808326566.965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47140868027.36235</v>
      </c>
      <c r="L4228" s="455">
        <f t="shared" ca="1" si="164"/>
        <v>11360949194594.328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11360949194594.328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47337288310.8097</v>
      </c>
      <c r="L4229" s="455">
        <f t="shared" ca="1" si="164"/>
        <v>11408286482905.139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11408286482905.139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47534527012.104744</v>
      </c>
      <c r="L4230" s="455">
        <f t="shared" ca="1" si="164"/>
        <v>11455821009917.244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11455821009917.244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47732587541.321854</v>
      </c>
      <c r="L4231" s="455">
        <f t="shared" ca="1" si="164"/>
        <v>11503553597458.566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11503553597458.566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47931473322.744026</v>
      </c>
      <c r="L4232" s="455">
        <f t="shared" ca="1" si="164"/>
        <v>11551485070781.311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11551485070781.311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48131187794.922127</v>
      </c>
      <c r="L4233" s="455">
        <f t="shared" ca="1" si="164"/>
        <v>11599616258576.232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11599616258576.232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48331734410.734299</v>
      </c>
      <c r="L4234" s="455">
        <f t="shared" ca="1" si="164"/>
        <v>11647947992986.967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11647947992986.967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48533116637.445694</v>
      </c>
      <c r="L4235" s="455">
        <f t="shared" ca="1" si="164"/>
        <v>11696481109624.412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11696481109624.412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48735337956.768387</v>
      </c>
      <c r="L4236" s="455">
        <f t="shared" ca="1" si="164"/>
        <v>11745216447581.18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11745216447581.18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48938401864.921585</v>
      </c>
      <c r="L4237" s="455">
        <f t="shared" ca="1" si="164"/>
        <v>11794154849446.102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11794154849446.102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49142311872.692093</v>
      </c>
      <c r="L4238" s="455">
        <f t="shared" ca="1" si="164"/>
        <v>11843297161318.793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11843297161318.793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49347071505.494972</v>
      </c>
      <c r="L4239" s="455">
        <f t="shared" ca="1" si="164"/>
        <v>11892644232824.287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11892644232824.287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49552684303.434532</v>
      </c>
      <c r="L4240" s="455">
        <f t="shared" ca="1" si="164"/>
        <v>11942196917127.721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11942196917127.721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49759153821.365501</v>
      </c>
      <c r="L4241" s="455">
        <f t="shared" ca="1" si="164"/>
        <v>11991956070949.086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11991956070949.086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49966483628.954521</v>
      </c>
      <c r="L4242" s="455">
        <f t="shared" ca="1" si="164"/>
        <v>12041922554578.041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12041922554578.041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50174677310.741837</v>
      </c>
      <c r="L4243" s="455">
        <f t="shared" ca="1" si="164"/>
        <v>12092097231888.783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12092097231888.783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50383738466.203262</v>
      </c>
      <c r="L4244" s="455">
        <f t="shared" ca="1" si="164"/>
        <v>12142480970354.986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12142480970354.986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50593670709.812439</v>
      </c>
      <c r="L4245" s="455">
        <f t="shared" ca="1" si="164"/>
        <v>12193074641064.799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12193074641064.799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50804477671.103325</v>
      </c>
      <c r="L4246" s="455">
        <f t="shared" ca="1" si="164"/>
        <v>12243879118735.902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12243879118735.902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51016162994.732925</v>
      </c>
      <c r="L4247" s="455">
        <f t="shared" ca="1" si="164"/>
        <v>12294895281730.635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12294895281730.635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51228730340.544312</v>
      </c>
      <c r="L4248" s="455">
        <f t="shared" ca="1" si="164"/>
        <v>12346124012071.18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12346124012071.18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51442183383.629913</v>
      </c>
      <c r="L4249" s="455">
        <f t="shared" ca="1" si="164"/>
        <v>12397566195454.811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12397566195454.811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51656525814.395042</v>
      </c>
      <c r="L4250" s="455">
        <f t="shared" ca="1" si="164"/>
        <v>12449222721269.205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12449222721269.205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51871761338.621689</v>
      </c>
      <c r="L4251" s="455">
        <f t="shared" ca="1" si="164"/>
        <v>12501094482607.826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12501094482607.826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52087893677.532608</v>
      </c>
      <c r="L4252" s="455">
        <f t="shared" ca="1" si="164"/>
        <v>12553182376285.359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12553182376285.359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52304926567.855667</v>
      </c>
      <c r="L4253" s="455">
        <f t="shared" ca="1" si="164"/>
        <v>12605487302853.215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12605487302853.215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52522863761.888397</v>
      </c>
      <c r="L4254" s="455">
        <f t="shared" ca="1" si="164"/>
        <v>12658010166615.104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12658010166615.104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52741709027.562927</v>
      </c>
      <c r="L4255" s="455">
        <f t="shared" ca="1" si="164"/>
        <v>12710751875642.666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12710751875642.666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52961466148.511108</v>
      </c>
      <c r="L4256" s="455">
        <f t="shared" ca="1" si="164"/>
        <v>12763713341791.178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12763713341791.178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53182138924.129906</v>
      </c>
      <c r="L4257" s="455">
        <f t="shared" ca="1" si="164"/>
        <v>12816895480715.309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12816895480715.309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53403731169.647118</v>
      </c>
      <c r="L4258" s="455">
        <f t="shared" ca="1" si="164"/>
        <v>12870299211884.955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12870299211884.955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53626246716.187309</v>
      </c>
      <c r="L4259" s="455">
        <f t="shared" ca="1" si="164"/>
        <v>12923925458601.143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12923925458601.143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53849689410.838097</v>
      </c>
      <c r="L4260" s="455">
        <f t="shared" ca="1" si="164"/>
        <v>12977775148011.98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12977775148011.98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54074063116.716583</v>
      </c>
      <c r="L4261" s="455">
        <f t="shared" ca="1" si="164"/>
        <v>13031849211128.697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13031849211128.697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54299371713.03624</v>
      </c>
      <c r="L4262" s="455">
        <f t="shared" ca="1" si="164"/>
        <v>13086148582841.734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13086148582841.734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54525619095.173889</v>
      </c>
      <c r="L4263" s="455">
        <f t="shared" ca="1" si="164"/>
        <v>13140674201936.908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13140674201936.908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54752809174.737114</v>
      </c>
      <c r="L4264" s="455">
        <f t="shared" ca="1" si="164"/>
        <v>13195427011111.645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13195427011111.645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54980945879.631851</v>
      </c>
      <c r="L4265" s="455">
        <f t="shared" ca="1" si="164"/>
        <v>13250407956991.277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13250407956991.277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55210033154.130318</v>
      </c>
      <c r="L4266" s="455">
        <f t="shared" ca="1" si="164"/>
        <v>13305617990145.408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13305617990145.408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55440074958.939201</v>
      </c>
      <c r="L4267" s="455">
        <f t="shared" ca="1" si="164"/>
        <v>13361058065104.348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13361058065104.348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55671075271.268112</v>
      </c>
      <c r="L4268" s="455">
        <f t="shared" ca="1" si="164"/>
        <v>13416729140375.615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13416729140375.615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55903038084.898399</v>
      </c>
      <c r="L4269" s="455">
        <f t="shared" ca="1" si="164"/>
        <v>13472632178460.514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13472632178460.514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56135967410.252136</v>
      </c>
      <c r="L4270" s="455">
        <f t="shared" ca="1" si="164"/>
        <v>13528768145870.766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13528768145870.766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56369867274.461525</v>
      </c>
      <c r="L4271" s="455">
        <f t="shared" ca="1" si="164"/>
        <v>13585138013145.227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13585138013145.227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56604741721.438446</v>
      </c>
      <c r="L4272" s="455">
        <f t="shared" ca="1" si="164"/>
        <v>13641742754866.664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13641742754866.664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56840594811.944435</v>
      </c>
      <c r="L4273" s="455">
        <f t="shared" ca="1" si="164"/>
        <v>13698583349678.609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13698583349678.609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57077430623.660873</v>
      </c>
      <c r="L4274" s="455">
        <f t="shared" ca="1" si="164"/>
        <v>13755660780302.27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13755660780302.27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57315253251.259453</v>
      </c>
      <c r="L4275" s="455">
        <f t="shared" ca="1" si="164"/>
        <v>13812976033553.529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13812976033553.529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57554066806.473038</v>
      </c>
      <c r="L4276" s="455">
        <f t="shared" ca="1" si="164"/>
        <v>13870530100360.002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13870530100360.002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57793875418.166664</v>
      </c>
      <c r="L4277" s="455">
        <f t="shared" ca="1" si="164"/>
        <v>13928323975778.168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13928323975778.168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58034683232.409027</v>
      </c>
      <c r="L4278" s="455">
        <f t="shared" ca="1" si="164"/>
        <v>13986358659010.576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13986358659010.576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58276494412.544067</v>
      </c>
      <c r="L4279" s="455">
        <f t="shared" ca="1" si="164"/>
        <v>14044635153423.121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14044635153423.121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58519313139.263</v>
      </c>
      <c r="L4280" s="455">
        <f t="shared" ca="1" si="164"/>
        <v>14103154466562.385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14103154466562.385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58763143610.676605</v>
      </c>
      <c r="L4281" s="455">
        <f t="shared" ca="1" si="164"/>
        <v>14161917610173.061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14161917610173.061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59007990042.387749</v>
      </c>
      <c r="L4282" s="455">
        <f t="shared" ca="1" si="164"/>
        <v>14220925600215.449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14220925600215.449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59253856667.564369</v>
      </c>
      <c r="L4283" s="455">
        <f t="shared" ca="1" si="164"/>
        <v>14280179456883.014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14280179456883.014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59500747737.012558</v>
      </c>
      <c r="L4284" s="455">
        <f t="shared" ca="1" si="164"/>
        <v>14339680204620.025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14339680204620.025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59748667519.250099</v>
      </c>
      <c r="L4285" s="455">
        <f t="shared" ca="1" si="164"/>
        <v>14399428872139.275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14399428872139.275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59997620300.580322</v>
      </c>
      <c r="L4286" s="455">
        <f t="shared" ca="1" si="164"/>
        <v>14459426492439.855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14459426492439.855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60247610385.166054</v>
      </c>
      <c r="L4287" s="455">
        <f t="shared" ca="1" si="164"/>
        <v>14519674102825.021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14519674102825.021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60498642095.104256</v>
      </c>
      <c r="L4288" s="455">
        <f t="shared" ca="1" si="164"/>
        <v>14580172744920.125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14580172744920.125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60750719770.500519</v>
      </c>
      <c r="L4289" s="455">
        <f t="shared" ca="1" si="164"/>
        <v>14640923464690.625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14640923464690.625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61003847769.544273</v>
      </c>
      <c r="L4290" s="455">
        <f t="shared" ca="1" si="164"/>
        <v>14701927312460.17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14701927312460.17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61258030468.584038</v>
      </c>
      <c r="L4291" s="455">
        <f t="shared" ca="1" si="164"/>
        <v>14763185342928.754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14763185342928.754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61513272262.203148</v>
      </c>
      <c r="L4292" s="455">
        <f t="shared" ca="1" si="164"/>
        <v>14824698615190.957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14824698615190.957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61769577563.295654</v>
      </c>
      <c r="L4293" s="455">
        <f t="shared" ca="1" si="164"/>
        <v>14886468192754.252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14886468192754.252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62026950803.142708</v>
      </c>
      <c r="L4294" s="455">
        <f t="shared" ca="1" si="164"/>
        <v>14948495143557.395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14948495143557.395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62285396431.489143</v>
      </c>
      <c r="L4295" s="455">
        <f t="shared" ca="1" si="164"/>
        <v>15010780539988.883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15010780539988.883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62544918916.620346</v>
      </c>
      <c r="L4296" s="455">
        <f t="shared" ca="1" si="164"/>
        <v>15073325458905.504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15073325458905.504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62805522745.439598</v>
      </c>
      <c r="L4297" s="455">
        <f t="shared" ca="1" si="164"/>
        <v>15136130981650.943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15136130981650.943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63067212423.545593</v>
      </c>
      <c r="L4298" s="455">
        <f t="shared" ca="1" si="164"/>
        <v>15199198194074.488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15199198194074.488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63329992475.310356</v>
      </c>
      <c r="L4299" s="455">
        <f t="shared" ca="1" si="164"/>
        <v>15262528186549.799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15262528186549.799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63593867443.957497</v>
      </c>
      <c r="L4300" s="455">
        <f t="shared" ca="1" si="164"/>
        <v>15326122053993.756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15326122053993.756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63858841891.64064</v>
      </c>
      <c r="L4301" s="455">
        <f t="shared" ca="1" si="164"/>
        <v>15389980895885.396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15389980895885.396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64124920399.522484</v>
      </c>
      <c r="L4302" s="455">
        <f t="shared" ca="1" si="164"/>
        <v>15454105816284.92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15454105816284.92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64392107567.853828</v>
      </c>
      <c r="L4303" s="455">
        <f t="shared" ca="1" si="164"/>
        <v>15518497923852.773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15518497923852.773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64660408016.053215</v>
      </c>
      <c r="L4304" s="455">
        <f t="shared" ca="1" si="164"/>
        <v>15583158331868.826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15583158331868.826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64929826382.786774</v>
      </c>
      <c r="L4305" s="455">
        <f t="shared" ca="1" si="164"/>
        <v>15648088158251.613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15648088158251.613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65200367326.048386</v>
      </c>
      <c r="L4306" s="455">
        <f t="shared" ca="1" si="164"/>
        <v>15713288525577.662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15713288525577.662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65472035523.240257</v>
      </c>
      <c r="L4307" s="455">
        <f t="shared" ca="1" si="164"/>
        <v>15778760561100.902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15778760561100.902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65744835671.253761</v>
      </c>
      <c r="L4308" s="455">
        <f t="shared" ca="1" si="164"/>
        <v>15844505396772.156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15844505396772.156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66018772486.550644</v>
      </c>
      <c r="L4309" s="455">
        <f t="shared" ca="1" si="164"/>
        <v>15910524169258.707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15910524169258.707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66293850705.244621</v>
      </c>
      <c r="L4310" s="455">
        <f t="shared" ca="1" si="164"/>
        <v>15976818019963.951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15976818019963.951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66570075083.183128</v>
      </c>
      <c r="L4311" s="455">
        <f t="shared" ca="1" si="164"/>
        <v>16043388095047.135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16043388095047.135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66847450396.029716</v>
      </c>
      <c r="L4312" s="455">
        <f t="shared" ca="1" si="164"/>
        <v>16110235545443.164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16110235545443.164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67125981439.346519</v>
      </c>
      <c r="L4313" s="455">
        <f t="shared" ca="1" si="164"/>
        <v>16177361526882.51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16177361526882.51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67405673028.677124</v>
      </c>
      <c r="L4314" s="455">
        <f t="shared" ca="1" si="164"/>
        <v>16244767199911.188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16244767199911.188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67686529999.629944</v>
      </c>
      <c r="L4315" s="455">
        <f t="shared" ca="1" si="164"/>
        <v>16312453729910.818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16312453729910.818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67968557207.961739</v>
      </c>
      <c r="L4316" s="455">
        <f t="shared" ca="1" si="164"/>
        <v>16380422287118.779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16380422287118.779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68251759529.661568</v>
      </c>
      <c r="L4317" s="455">
        <f t="shared" ca="1" si="164"/>
        <v>16448674046648.441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16448674046648.441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68536141861.035164</v>
      </c>
      <c r="L4318" s="455">
        <f t="shared" ca="1" si="164"/>
        <v>16517210188509.477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16517210188509.477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68821709118.78949</v>
      </c>
      <c r="L4319" s="455">
        <f t="shared" ca="1" si="164"/>
        <v>16586031897628.266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16586031897628.266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69108466240.117767</v>
      </c>
      <c r="L4320" s="455">
        <f t="shared" ca="1" si="164"/>
        <v>16655140363868.383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16655140363868.383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69396418182.784927</v>
      </c>
      <c r="L4321" s="455">
        <f t="shared" ca="1" si="164"/>
        <v>16724536782051.168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16724536782051.168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69685569925.213196</v>
      </c>
      <c r="L4322" s="455">
        <f t="shared" ca="1" si="164"/>
        <v>16794222351976.381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16794222351976.381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69975926466.568253</v>
      </c>
      <c r="L4323" s="455">
        <f t="shared" ca="1" si="164"/>
        <v>16864198278442.949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16864198278442.949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70267492826.845612</v>
      </c>
      <c r="L4324" s="455">
        <f t="shared" ca="1" si="164"/>
        <v>16934465771269.795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16934465771269.795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70560274046.957474</v>
      </c>
      <c r="L4325" s="455">
        <f t="shared" ca="1" si="164"/>
        <v>17005026045316.752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17005026045316.752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70854275188.819794</v>
      </c>
      <c r="L4326" s="455">
        <f t="shared" ca="1" si="164"/>
        <v>17075880320505.572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17075880320505.572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71149501335.43988</v>
      </c>
      <c r="L4327" s="455">
        <f t="shared" ca="1" si="164"/>
        <v>17147029821841.012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17147029821841.012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71445957591.004227</v>
      </c>
      <c r="L4328" s="455">
        <f t="shared" ca="1" si="164"/>
        <v>17218475779432.016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17218475779432.016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71743649080.966721</v>
      </c>
      <c r="L4329" s="455">
        <f t="shared" ca="1" si="164"/>
        <v>17290219428512.982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17290219428512.982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72042580952.137436</v>
      </c>
      <c r="L4330" s="455">
        <f t="shared" ca="1" si="164"/>
        <v>17362262009465.119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17362262009465.119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72342758372.771332</v>
      </c>
      <c r="L4331" s="455">
        <f t="shared" ca="1" si="164"/>
        <v>17434604767837.891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17434604767837.891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72644186532.657883</v>
      </c>
      <c r="L4332" s="455">
        <f t="shared" ca="1" si="164"/>
        <v>17507248954370.549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17507248954370.549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72946870643.210617</v>
      </c>
      <c r="L4333" s="455">
        <f t="shared" ca="1" si="164"/>
        <v>17580195825013.76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17580195825013.76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73250815937.557327</v>
      </c>
      <c r="L4334" s="455">
        <f t="shared" ca="1" si="164"/>
        <v>17653446640951.316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17653446640951.316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73556027670.630478</v>
      </c>
      <c r="L4335" s="455">
        <f t="shared" ca="1" si="164"/>
        <v>17727002668621.945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17727002668621.945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73862511119.258102</v>
      </c>
      <c r="L4336" s="455">
        <f t="shared" ca="1" si="164"/>
        <v>17800865179741.203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17800865179741.203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74170271582.255005</v>
      </c>
      <c r="L4337" s="455">
        <f t="shared" ca="1" si="164"/>
        <v>17875035451323.457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17875035451323.457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74479314380.514404</v>
      </c>
      <c r="L4338" s="455">
        <f t="shared" ca="1" si="164"/>
        <v>17949514765703.973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17949514765703.973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74789644857.099884</v>
      </c>
      <c r="L4339" s="455">
        <f t="shared" ca="1" si="164"/>
        <v>18024304410561.074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18024304410561.074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75101268377.337814</v>
      </c>
      <c r="L4340" s="455">
        <f t="shared" ca="1" si="164"/>
        <v>18099405678938.41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18099405678938.41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75414190328.910034</v>
      </c>
      <c r="L4341" s="455">
        <f t="shared" ca="1" si="164"/>
        <v>18174819869267.32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18174819869267.32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75728416121.947174</v>
      </c>
      <c r="L4342" s="455">
        <f t="shared" ca="1" si="164"/>
        <v>18250548285389.266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18250548285389.266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76043951189.121933</v>
      </c>
      <c r="L4343" s="455">
        <f t="shared" ref="L4343:L4597" ca="1" si="169">I4343-J4343+K4343</f>
        <v>18326592236578.387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18326592236578.387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76360800985.743271</v>
      </c>
      <c r="L4344" s="455">
        <f t="shared" ca="1" si="169"/>
        <v>18402953037564.129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18402953037564.129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76678970989.85054</v>
      </c>
      <c r="L4345" s="455">
        <f t="shared" ca="1" si="169"/>
        <v>18479632008553.98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18479632008553.98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76998466702.308258</v>
      </c>
      <c r="L4346" s="455">
        <f t="shared" ca="1" si="169"/>
        <v>18556630475256.289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18556630475256.289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77319293646.901199</v>
      </c>
      <c r="L4347" s="455">
        <f t="shared" ca="1" si="169"/>
        <v>18633949768903.191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18633949768903.191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77641457370.429962</v>
      </c>
      <c r="L4348" s="455">
        <f t="shared" ca="1" si="169"/>
        <v>18711591226273.621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18711591226273.621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77964963442.806747</v>
      </c>
      <c r="L4349" s="455">
        <f t="shared" ca="1" si="169"/>
        <v>18789556189716.43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18789556189716.43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78289817457.151794</v>
      </c>
      <c r="L4350" s="455">
        <f t="shared" ca="1" si="169"/>
        <v>18867846007173.582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18867846007173.582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78616025029.889923</v>
      </c>
      <c r="L4351" s="455">
        <f t="shared" ca="1" si="169"/>
        <v>18946462032203.473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18946462032203.473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78943591800.847809</v>
      </c>
      <c r="L4352" s="455">
        <f t="shared" ca="1" si="169"/>
        <v>19025405624004.32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19025405624004.32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79272523433.351334</v>
      </c>
      <c r="L4353" s="455">
        <f t="shared" ca="1" si="169"/>
        <v>19104678147437.672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19104678147437.672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79602825614.323639</v>
      </c>
      <c r="L4354" s="455">
        <f t="shared" ca="1" si="169"/>
        <v>19184280973051.996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19184280973051.996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79934504054.383316</v>
      </c>
      <c r="L4355" s="455">
        <f t="shared" ca="1" si="169"/>
        <v>19264215477106.379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19264215477106.379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80267564487.943237</v>
      </c>
      <c r="L4356" s="455">
        <f t="shared" ca="1" si="169"/>
        <v>19344483041594.32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19344483041594.32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80602012673.309662</v>
      </c>
      <c r="L4357" s="455">
        <f t="shared" ca="1" si="169"/>
        <v>19425085054267.629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19425085054267.629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80937854392.781784</v>
      </c>
      <c r="L4358" s="455">
        <f t="shared" ca="1" si="169"/>
        <v>19506022908660.41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19506022908660.41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81275095452.751709</v>
      </c>
      <c r="L4359" s="455">
        <f t="shared" ca="1" si="169"/>
        <v>19587298004113.16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19587298004113.16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81613741683.80484</v>
      </c>
      <c r="L4360" s="455">
        <f t="shared" ca="1" si="169"/>
        <v>19668911745796.965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19668911745796.965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81953798940.820679</v>
      </c>
      <c r="L4361" s="455">
        <f t="shared" ca="1" si="169"/>
        <v>19750865544737.785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19750865544737.785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82295273103.074097</v>
      </c>
      <c r="L4362" s="455">
        <f t="shared" ca="1" si="169"/>
        <v>19833160817840.859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19833160817840.859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82638170074.336914</v>
      </c>
      <c r="L4363" s="455">
        <f t="shared" ca="1" si="169"/>
        <v>19915798987915.195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19915798987915.195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82982495782.97998</v>
      </c>
      <c r="L4364" s="455">
        <f t="shared" ca="1" si="169"/>
        <v>19998781483698.176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19998781483698.176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83328256182.075729</v>
      </c>
      <c r="L4365" s="455">
        <f t="shared" ca="1" si="169"/>
        <v>20082109739880.25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20082109739880.25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83675457249.501038</v>
      </c>
      <c r="L4366" s="455">
        <f t="shared" ca="1" si="169"/>
        <v>20165785197129.75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20165785197129.75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84024104988.040619</v>
      </c>
      <c r="L4367" s="455">
        <f t="shared" ca="1" si="169"/>
        <v>20249809302117.789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20249809302117.789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84374205425.490784</v>
      </c>
      <c r="L4368" s="455">
        <f t="shared" ca="1" si="169"/>
        <v>20334183507543.281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20334183507543.281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84725764614.763672</v>
      </c>
      <c r="L4369" s="455">
        <f t="shared" ca="1" si="169"/>
        <v>20418909272158.047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20418909272158.047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85078788633.991867</v>
      </c>
      <c r="L4370" s="455">
        <f t="shared" ca="1" si="169"/>
        <v>20503988060792.039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20503988060792.039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85433283586.633499</v>
      </c>
      <c r="L4371" s="455">
        <f t="shared" ca="1" si="169"/>
        <v>20589421344378.672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20589421344378.672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85789255601.577805</v>
      </c>
      <c r="L4372" s="455">
        <f t="shared" ca="1" si="169"/>
        <v>20675210599980.25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20675210599980.25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86146710833.251038</v>
      </c>
      <c r="L4373" s="455">
        <f t="shared" ca="1" si="169"/>
        <v>20761357310813.5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20761357310813.5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86505655461.722916</v>
      </c>
      <c r="L4374" s="455">
        <f t="shared" ca="1" si="169"/>
        <v>20847862966275.223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20847862966275.223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86866095692.813431</v>
      </c>
      <c r="L4375" s="455">
        <f t="shared" ca="1" si="169"/>
        <v>20934729061968.035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20934729061968.035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87228037758.20015</v>
      </c>
      <c r="L4376" s="455">
        <f t="shared" ca="1" si="169"/>
        <v>21021957099726.234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21021957099726.234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87591487915.52597</v>
      </c>
      <c r="L4377" s="455">
        <f t="shared" ca="1" si="169"/>
        <v>21109548587641.762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21109548587641.762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87956452448.507339</v>
      </c>
      <c r="L4378" s="455">
        <f t="shared" ca="1" si="169"/>
        <v>21197505040090.27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21197505040090.27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88322937667.042786</v>
      </c>
      <c r="L4379" s="455">
        <f t="shared" ca="1" si="169"/>
        <v>21285827977757.313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21285827977757.313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88690949907.322128</v>
      </c>
      <c r="L4380" s="455">
        <f t="shared" ca="1" si="169"/>
        <v>21374518927664.633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21374518927664.633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89060495531.935974</v>
      </c>
      <c r="L4381" s="455">
        <f t="shared" ca="1" si="169"/>
        <v>21463579423196.57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21463579423196.57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89431580929.985703</v>
      </c>
      <c r="L4382" s="455">
        <f t="shared" ca="1" si="169"/>
        <v>21553011004126.555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21553011004126.555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89804212517.19397</v>
      </c>
      <c r="L4383" s="455">
        <f t="shared" ca="1" si="169"/>
        <v>21642815216643.75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21642815216643.75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90178396736.015625</v>
      </c>
      <c r="L4384" s="455">
        <f t="shared" ca="1" si="169"/>
        <v>21732993613379.766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21732993613379.766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90554140055.749023</v>
      </c>
      <c r="L4385" s="455">
        <f t="shared" ca="1" si="169"/>
        <v>21823547753435.516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21823547753435.516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90931448972.64798</v>
      </c>
      <c r="L4386" s="455">
        <f t="shared" ca="1" si="169"/>
        <v>21914479202408.164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21914479202408.164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91310330010.034012</v>
      </c>
      <c r="L4387" s="455">
        <f t="shared" ca="1" si="169"/>
        <v>22005789532418.199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22005789532418.199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91690789718.409164</v>
      </c>
      <c r="L4388" s="455">
        <f t="shared" ca="1" si="169"/>
        <v>22097480322136.609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22097480322136.609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92072834675.569199</v>
      </c>
      <c r="L4389" s="455">
        <f t="shared" ca="1" si="169"/>
        <v>22189553156812.18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22189553156812.18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92456471486.717407</v>
      </c>
      <c r="L4390" s="455">
        <f t="shared" ca="1" si="169"/>
        <v>22282009628298.898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22282009628298.898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92841706784.578735</v>
      </c>
      <c r="L4391" s="455">
        <f t="shared" ca="1" si="169"/>
        <v>22374851335083.477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22374851335083.477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93228547229.514481</v>
      </c>
      <c r="L4392" s="455">
        <f t="shared" ca="1" si="169"/>
        <v>22468079882312.992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22468079882312.992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93616999509.637466</v>
      </c>
      <c r="L4393" s="455">
        <f t="shared" ca="1" si="169"/>
        <v>22561696881822.629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22561696881822.629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94007070340.927612</v>
      </c>
      <c r="L4394" s="455">
        <f t="shared" ca="1" si="169"/>
        <v>22655703952163.555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22655703952163.555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94398766467.348145</v>
      </c>
      <c r="L4395" s="455">
        <f t="shared" ca="1" si="169"/>
        <v>22750102718630.902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22750102718630.902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94792094660.962097</v>
      </c>
      <c r="L4396" s="455">
        <f t="shared" ca="1" si="169"/>
        <v>22844894813291.863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22844894813291.863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95187061722.049423</v>
      </c>
      <c r="L4397" s="455">
        <f t="shared" ca="1" si="169"/>
        <v>22940081875013.914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22940081875013.914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95583674479.22464</v>
      </c>
      <c r="L4398" s="455">
        <f t="shared" ca="1" si="169"/>
        <v>23035665549493.141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23035665549493.141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95981939789.554749</v>
      </c>
      <c r="L4399" s="455">
        <f t="shared" ca="1" si="169"/>
        <v>23131647489282.695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23131647489282.695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96381864538.677902</v>
      </c>
      <c r="L4400" s="455">
        <f t="shared" ca="1" si="169"/>
        <v>23228029353821.375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23228029353821.375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96783455640.922394</v>
      </c>
      <c r="L4401" s="455">
        <f t="shared" ca="1" si="169"/>
        <v>23324812809462.297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23324812809462.297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97186720039.426239</v>
      </c>
      <c r="L4402" s="455">
        <f t="shared" ca="1" si="169"/>
        <v>23421999529501.723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23421999529501.723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97591664706.257172</v>
      </c>
      <c r="L4403" s="455">
        <f t="shared" ca="1" si="169"/>
        <v>23519591194207.98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23519591194207.98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97998296642.533249</v>
      </c>
      <c r="L4404" s="455">
        <f t="shared" ca="1" si="169"/>
        <v>23617589490850.516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23617589490850.516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98406622878.543808</v>
      </c>
      <c r="L4405" s="455">
        <f t="shared" ca="1" si="169"/>
        <v>23715996113729.059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23715996113729.059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98816650473.871078</v>
      </c>
      <c r="L4406" s="455">
        <f t="shared" ca="1" si="169"/>
        <v>23814812764202.93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23814812764202.93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99228386517.512207</v>
      </c>
      <c r="L4407" s="455">
        <f t="shared" ca="1" si="169"/>
        <v>23914041150720.441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23914041150720.441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99641838128.001831</v>
      </c>
      <c r="L4408" s="455">
        <f t="shared" ca="1" si="169"/>
        <v>24013682988848.441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24013682988848.441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100057012453.53517</v>
      </c>
      <c r="L4409" s="455">
        <f t="shared" ca="1" si="169"/>
        <v>24113740001301.977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24113740001301.977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100473916672.09157</v>
      </c>
      <c r="L4410" s="455">
        <f t="shared" ca="1" si="169"/>
        <v>24214213917974.066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24214213917974.066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100892557991.55861</v>
      </c>
      <c r="L4411" s="455">
        <f t="shared" ca="1" si="169"/>
        <v>24315106475965.625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24315106475965.625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101312943649.85677</v>
      </c>
      <c r="L4412" s="455">
        <f t="shared" ca="1" si="169"/>
        <v>24416419419615.48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24416419419615.48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101735080915.0645</v>
      </c>
      <c r="L4413" s="455">
        <f t="shared" ca="1" si="169"/>
        <v>24518154500530.547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24518154500530.547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102158977085.54395</v>
      </c>
      <c r="L4414" s="455">
        <f t="shared" ca="1" si="169"/>
        <v>24620313477616.09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24620313477616.09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102584639490.06705</v>
      </c>
      <c r="L4415" s="455">
        <f t="shared" ca="1" si="169"/>
        <v>24722898117106.156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24722898117106.156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103012075487.94232</v>
      </c>
      <c r="L4416" s="455">
        <f t="shared" ca="1" si="169"/>
        <v>24825910192594.098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24825910192594.098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103441292469.14207</v>
      </c>
      <c r="L4417" s="455">
        <f t="shared" ca="1" si="169"/>
        <v>24929351485063.238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24929351485063.238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103872297854.43016</v>
      </c>
      <c r="L4418" s="455">
        <f t="shared" ca="1" si="169"/>
        <v>25033223782917.668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25033223782917.668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104305099095.49028</v>
      </c>
      <c r="L4419" s="455">
        <f t="shared" ca="1" si="169"/>
        <v>25137528882013.16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25137528882013.16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104739703675.05484</v>
      </c>
      <c r="L4420" s="455">
        <f t="shared" ca="1" si="169"/>
        <v>25242268585688.215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25242268585688.215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105176119107.03423</v>
      </c>
      <c r="L4421" s="455">
        <f t="shared" ca="1" si="169"/>
        <v>25347444704795.25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25347444704795.25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105614352936.64688</v>
      </c>
      <c r="L4422" s="455">
        <f t="shared" ca="1" si="169"/>
        <v>25453059057731.898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25453059057731.898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106054412740.54958</v>
      </c>
      <c r="L4423" s="455">
        <f t="shared" ca="1" si="169"/>
        <v>25559113470472.449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25559113470472.449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106496306126.96854</v>
      </c>
      <c r="L4424" s="455">
        <f t="shared" ca="1" si="169"/>
        <v>25665609776599.418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25665609776599.418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106940040735.8309</v>
      </c>
      <c r="L4425" s="455">
        <f t="shared" ca="1" si="169"/>
        <v>25772549817335.25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25772549817335.25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107385624238.89688</v>
      </c>
      <c r="L4426" s="455">
        <f t="shared" ca="1" si="169"/>
        <v>25879935441574.148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25879935441574.148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107833064339.89229</v>
      </c>
      <c r="L4427" s="455">
        <f t="shared" ca="1" si="169"/>
        <v>25987768505914.039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25987768505914.039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108282368774.64183</v>
      </c>
      <c r="L4428" s="455">
        <f t="shared" ca="1" si="169"/>
        <v>26096050874688.68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26096050874688.68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108733545311.20284</v>
      </c>
      <c r="L4429" s="455">
        <f t="shared" ca="1" si="169"/>
        <v>26204784419999.883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26204784419999.883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109186601749.99951</v>
      </c>
      <c r="L4430" s="455">
        <f t="shared" ca="1" si="169"/>
        <v>26313971021749.883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26313971021749.883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109641545923.95784</v>
      </c>
      <c r="L4431" s="455">
        <f t="shared" ca="1" si="169"/>
        <v>26423612567673.84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26423612567673.84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110098385698.64099</v>
      </c>
      <c r="L4432" s="455">
        <f t="shared" ca="1" si="169"/>
        <v>26533710953372.48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26533710953372.48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110557128972.38533</v>
      </c>
      <c r="L4433" s="455">
        <f t="shared" ca="1" si="169"/>
        <v>26644268082344.867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26644268082344.867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111017783676.43695</v>
      </c>
      <c r="L4434" s="455">
        <f t="shared" ca="1" si="169"/>
        <v>26755285866021.305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26755285866021.305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111480357775.08876</v>
      </c>
      <c r="L4435" s="455">
        <f t="shared" ca="1" si="169"/>
        <v>26866766223796.395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26866766223796.395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111944859265.81831</v>
      </c>
      <c r="L4436" s="455">
        <f t="shared" ca="1" si="169"/>
        <v>26978711083062.211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26978711083062.211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112411296179.42587</v>
      </c>
      <c r="L4437" s="455">
        <f t="shared" ca="1" si="169"/>
        <v>27091122379241.637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27091122379241.637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112879676580.17348</v>
      </c>
      <c r="L4438" s="455">
        <f t="shared" ca="1" si="169"/>
        <v>27204002055821.809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27204002055821.809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113350008565.92419</v>
      </c>
      <c r="L4439" s="455">
        <f t="shared" ca="1" si="169"/>
        <v>27317352064387.734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27317352064387.734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113822300268.28223</v>
      </c>
      <c r="L4440" s="455">
        <f t="shared" ca="1" si="169"/>
        <v>27431174364656.016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27431174364656.016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114296559852.7334</v>
      </c>
      <c r="L4441" s="455">
        <f t="shared" ca="1" si="169"/>
        <v>27545470924508.75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27545470924508.75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114772795518.78647</v>
      </c>
      <c r="L4442" s="455">
        <f t="shared" ca="1" si="169"/>
        <v>27660243720027.535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27660243720027.535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115251015500.11472</v>
      </c>
      <c r="L4443" s="455">
        <f t="shared" ca="1" si="169"/>
        <v>27775494735527.648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27775494735527.648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115731228064.69853</v>
      </c>
      <c r="L4444" s="455">
        <f t="shared" ca="1" si="169"/>
        <v>27891225963592.348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27891225963592.348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116213441514.96812</v>
      </c>
      <c r="L4445" s="455">
        <f t="shared" ca="1" si="169"/>
        <v>28007439405107.316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28007439405107.316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116697664187.94714</v>
      </c>
      <c r="L4446" s="455">
        <f t="shared" ca="1" si="169"/>
        <v>28124137069295.262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28124137069295.262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117183904455.39693</v>
      </c>
      <c r="L4447" s="455">
        <f t="shared" ca="1" si="169"/>
        <v>28241320973750.66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28241320973750.66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117672170723.96107</v>
      </c>
      <c r="L4448" s="455">
        <f t="shared" ca="1" si="169"/>
        <v>28358993144474.621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28358993144474.621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118162471435.31093</v>
      </c>
      <c r="L4449" s="455">
        <f t="shared" ca="1" si="169"/>
        <v>28477155615909.934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28477155615909.934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118654815066.29138</v>
      </c>
      <c r="L4450" s="455">
        <f t="shared" ca="1" si="169"/>
        <v>28595810430976.227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28595810430976.227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119149210129.06761</v>
      </c>
      <c r="L4451" s="455">
        <f t="shared" ca="1" si="169"/>
        <v>28714959641105.293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28714959641105.293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119645665171.27205</v>
      </c>
      <c r="L4452" s="455">
        <f t="shared" ca="1" si="169"/>
        <v>28834605306276.566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28834605306276.566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120144188776.15236</v>
      </c>
      <c r="L4453" s="455">
        <f t="shared" ca="1" si="169"/>
        <v>28954749495052.719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28954749495052.719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120644789562.71968</v>
      </c>
      <c r="L4454" s="455">
        <f t="shared" ca="1" si="169"/>
        <v>29075394284615.438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29075394284615.438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121147476185.89766</v>
      </c>
      <c r="L4455" s="455">
        <f t="shared" ca="1" si="169"/>
        <v>29196541760801.336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29196541760801.336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121652257336.67223</v>
      </c>
      <c r="L4456" s="455">
        <f t="shared" ca="1" si="169"/>
        <v>29318194018138.008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29318194018138.008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122159141742.2417</v>
      </c>
      <c r="L4457" s="455">
        <f t="shared" ca="1" si="169"/>
        <v>29440353159880.25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29440353159880.25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122668138166.16771</v>
      </c>
      <c r="L4458" s="455">
        <f t="shared" ca="1" si="169"/>
        <v>29563021298046.418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29563021298046.418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123179255408.52673</v>
      </c>
      <c r="L4459" s="455">
        <f t="shared" ca="1" si="169"/>
        <v>29686200553454.945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29686200553454.945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123692502306.06227</v>
      </c>
      <c r="L4460" s="455">
        <f t="shared" ca="1" si="169"/>
        <v>29809893055761.008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29809893055761.008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124207887732.33751</v>
      </c>
      <c r="L4461" s="455">
        <f t="shared" ca="1" si="169"/>
        <v>29934100943493.344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29934100943493.344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124725420597.88893</v>
      </c>
      <c r="L4462" s="455">
        <f t="shared" ca="1" si="169"/>
        <v>30058826364091.234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30058826364091.234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125245109850.38014</v>
      </c>
      <c r="L4463" s="455">
        <f t="shared" ca="1" si="169"/>
        <v>30184071473941.613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30184071473941.613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125766964474.75671</v>
      </c>
      <c r="L4464" s="455">
        <f t="shared" ca="1" si="169"/>
        <v>30309838438416.371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30309838438416.371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126290993493.40155</v>
      </c>
      <c r="L4465" s="455">
        <f t="shared" ca="1" si="169"/>
        <v>30436129431909.773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30436129431909.773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126817205966.29073</v>
      </c>
      <c r="L4466" s="455">
        <f t="shared" ca="1" si="169"/>
        <v>30562946637876.063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30562946637876.063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127345610991.15025</v>
      </c>
      <c r="L4467" s="455">
        <f t="shared" ca="1" si="169"/>
        <v>30690292248867.211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30690292248867.211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127876217703.61339</v>
      </c>
      <c r="L4468" s="455">
        <f t="shared" ca="1" si="169"/>
        <v>30818168466570.824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30818168466570.824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128409035277.37843</v>
      </c>
      <c r="L4469" s="455">
        <f t="shared" ca="1" si="169"/>
        <v>30946577501848.203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30946577501848.203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128944072924.36751</v>
      </c>
      <c r="L4470" s="455">
        <f t="shared" ca="1" si="169"/>
        <v>31075521574772.57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31075521574772.57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129481339894.88573</v>
      </c>
      <c r="L4471" s="455">
        <f t="shared" ca="1" si="169"/>
        <v>31205002914667.457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31205002914667.457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130020845477.78105</v>
      </c>
      <c r="L4472" s="455">
        <f t="shared" ca="1" si="169"/>
        <v>31335023760145.238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31335023760145.238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130562599000.60516</v>
      </c>
      <c r="L4473" s="455">
        <f t="shared" ca="1" si="169"/>
        <v>31465586359145.844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31465586359145.844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131106609829.77435</v>
      </c>
      <c r="L4474" s="455">
        <f t="shared" ca="1" si="169"/>
        <v>31596692968975.617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31596692968975.617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131652887370.73174</v>
      </c>
      <c r="L4475" s="455">
        <f t="shared" ca="1" si="169"/>
        <v>31728345856346.348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31728345856346.348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132201441068.10976</v>
      </c>
      <c r="L4476" s="455">
        <f t="shared" ca="1" si="169"/>
        <v>31860547297414.457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31860547297414.457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132752280405.89357</v>
      </c>
      <c r="L4477" s="455">
        <f t="shared" ca="1" si="169"/>
        <v>31993299577820.352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31993299577820.352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133305414907.58478</v>
      </c>
      <c r="L4478" s="455">
        <f t="shared" ca="1" si="169"/>
        <v>32126604992727.938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32126604992727.938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133860854136.36639</v>
      </c>
      <c r="L4479" s="455">
        <f t="shared" ca="1" si="169"/>
        <v>32260465846864.305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32260465846864.305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134418607695.26791</v>
      </c>
      <c r="L4480" s="455">
        <f t="shared" ca="1" si="169"/>
        <v>32394884454559.574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32394884454559.574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134978685227.33156</v>
      </c>
      <c r="L4481" s="455">
        <f t="shared" ca="1" si="169"/>
        <v>32529863139786.906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32529863139786.906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135541096415.77879</v>
      </c>
      <c r="L4482" s="455">
        <f t="shared" ca="1" si="169"/>
        <v>32665404236202.684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32665404236202.684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136105850984.17783</v>
      </c>
      <c r="L4483" s="455">
        <f t="shared" ca="1" si="169"/>
        <v>32801510087186.863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32801510087186.863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136672958696.61192</v>
      </c>
      <c r="L4484" s="455">
        <f t="shared" ca="1" si="169"/>
        <v>32938183045883.477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32938183045883.477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137242429357.84784</v>
      </c>
      <c r="L4485" s="455">
        <f t="shared" ca="1" si="169"/>
        <v>33075425475241.324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33075425475241.324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137814272813.50552</v>
      </c>
      <c r="L4486" s="455">
        <f t="shared" ca="1" si="169"/>
        <v>33213239748054.828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33213239748054.828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138388498950.22845</v>
      </c>
      <c r="L4487" s="455">
        <f t="shared" ca="1" si="169"/>
        <v>33351628247005.055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33351628247005.055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138965117695.85437</v>
      </c>
      <c r="L4488" s="455">
        <f t="shared" ca="1" si="169"/>
        <v>33490593364700.91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33490593364700.91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139544139019.58713</v>
      </c>
      <c r="L4489" s="455">
        <f t="shared" ca="1" si="169"/>
        <v>33630137503720.496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33630137503720.496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140125572932.16873</v>
      </c>
      <c r="L4490" s="455">
        <f t="shared" ca="1" si="169"/>
        <v>33770263076652.664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33770263076652.664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140709429486.05276</v>
      </c>
      <c r="L4491" s="455">
        <f t="shared" ca="1" si="169"/>
        <v>33910972506138.719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33910972506138.719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141295718775.57797</v>
      </c>
      <c r="L4492" s="455">
        <f t="shared" ca="1" si="169"/>
        <v>34052268224914.297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34052268224914.297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141884450937.14291</v>
      </c>
      <c r="L4493" s="455">
        <f t="shared" ca="1" si="169"/>
        <v>34194152675851.441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34194152675851.441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142475636149.38101</v>
      </c>
      <c r="L4494" s="455">
        <f t="shared" ca="1" si="169"/>
        <v>34336628312000.824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34336628312000.824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143069284633.33676</v>
      </c>
      <c r="L4495" s="455">
        <f t="shared" ca="1" si="169"/>
        <v>34479697596634.16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34479697596634.16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143665406652.6423</v>
      </c>
      <c r="L4496" s="455">
        <f t="shared" ca="1" si="169"/>
        <v>34623363003286.801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34623363003286.801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144264012513.69501</v>
      </c>
      <c r="L4497" s="455">
        <f t="shared" ca="1" si="169"/>
        <v>34767627015800.496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34767627015800.496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144865112565.83539</v>
      </c>
      <c r="L4498" s="455">
        <f t="shared" ca="1" si="169"/>
        <v>34912492128366.332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34912492128366.332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145468717201.52637</v>
      </c>
      <c r="L4499" s="455">
        <f t="shared" ca="1" si="169"/>
        <v>35057960845567.859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35057960845567.859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146074836856.53275</v>
      </c>
      <c r="L4500" s="455">
        <f t="shared" ca="1" si="169"/>
        <v>35204035682424.391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35204035682424.391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146683482010.10162</v>
      </c>
      <c r="L4501" s="455">
        <f t="shared" ca="1" si="169"/>
        <v>35350719164434.492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35350719164434.492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147294663185.14371</v>
      </c>
      <c r="L4502" s="455">
        <f t="shared" ca="1" si="169"/>
        <v>35498013827619.633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35498013827619.633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147908390948.41513</v>
      </c>
      <c r="L4503" s="455">
        <f t="shared" ca="1" si="169"/>
        <v>35645922218568.047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35645922218568.047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148524675910.7002</v>
      </c>
      <c r="L4504" s="455">
        <f t="shared" ca="1" si="169"/>
        <v>35794446894478.75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35794446894478.75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149143528726.99478</v>
      </c>
      <c r="L4505" s="455">
        <f t="shared" ca="1" si="169"/>
        <v>35943590423205.742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35943590423205.742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149764960096.69058</v>
      </c>
      <c r="L4506" s="455">
        <f t="shared" ca="1" si="169"/>
        <v>36093355383302.43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36093355383302.43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150388980763.76013</v>
      </c>
      <c r="L4507" s="455">
        <f t="shared" ca="1" si="169"/>
        <v>36243744364066.188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36243744364066.188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151015601516.94244</v>
      </c>
      <c r="L4508" s="455">
        <f t="shared" ca="1" si="169"/>
        <v>36394759965583.133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36394759965583.133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151644833189.92972</v>
      </c>
      <c r="L4509" s="455">
        <f t="shared" ca="1" si="169"/>
        <v>36546404798773.063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36546404798773.063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152276686661.55441</v>
      </c>
      <c r="L4510" s="455">
        <f t="shared" ca="1" si="169"/>
        <v>36698681485434.617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36698681485434.617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152911172855.97757</v>
      </c>
      <c r="L4511" s="455">
        <f t="shared" ca="1" si="169"/>
        <v>36851592658290.594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36851592658290.594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153548302742.87747</v>
      </c>
      <c r="L4512" s="455">
        <f t="shared" ca="1" si="169"/>
        <v>37005140961033.469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37005140961033.469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154188087337.63947</v>
      </c>
      <c r="L4513" s="455">
        <f t="shared" ca="1" si="169"/>
        <v>37159329048371.109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37159329048371.109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154830537701.5463</v>
      </c>
      <c r="L4514" s="455">
        <f t="shared" ca="1" si="169"/>
        <v>37314159586072.656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37314159586072.656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155475664941.96939</v>
      </c>
      <c r="L4515" s="455">
        <f t="shared" ca="1" si="169"/>
        <v>37469635251014.625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37469635251014.625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156123480212.56094</v>
      </c>
      <c r="L4516" s="455">
        <f t="shared" ca="1" si="169"/>
        <v>37625758731227.188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37625758731227.188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156773994713.44662</v>
      </c>
      <c r="L4517" s="455">
        <f t="shared" ca="1" si="169"/>
        <v>37782532725940.633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37782532725940.633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157427219691.41931</v>
      </c>
      <c r="L4518" s="455">
        <f t="shared" ca="1" si="169"/>
        <v>37939959945632.055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37939959945632.055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158083166440.13354</v>
      </c>
      <c r="L4519" s="455">
        <f t="shared" ca="1" si="169"/>
        <v>38098043112072.188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38098043112072.188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158741846300.30078</v>
      </c>
      <c r="L4520" s="455">
        <f t="shared" ca="1" si="169"/>
        <v>38256784958372.484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38256784958372.484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159403270659.88535</v>
      </c>
      <c r="L4521" s="455">
        <f t="shared" ca="1" si="169"/>
        <v>38416188229032.367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38416188229032.367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160067450954.30151</v>
      </c>
      <c r="L4522" s="455">
        <f t="shared" ca="1" si="169"/>
        <v>38576255679986.672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38576255679986.672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160734398666.61115</v>
      </c>
      <c r="L4523" s="455">
        <f t="shared" ca="1" si="169"/>
        <v>38736990078653.281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38736990078653.281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161404125327.72202</v>
      </c>
      <c r="L4524" s="455">
        <f t="shared" ca="1" si="169"/>
        <v>38898394203981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38898394203981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162076642516.58749</v>
      </c>
      <c r="L4525" s="455">
        <f t="shared" ca="1" si="169"/>
        <v>39060470846497.586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39060470846497.586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162751961860.40662</v>
      </c>
      <c r="L4526" s="455">
        <f t="shared" ca="1" si="169"/>
        <v>39223222808357.992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39223222808357.992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163430095034.82495</v>
      </c>
      <c r="L4527" s="455">
        <f t="shared" ca="1" si="169"/>
        <v>39386652903392.82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39386652903392.82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164111053764.13675</v>
      </c>
      <c r="L4528" s="455">
        <f t="shared" ca="1" si="169"/>
        <v>39550763957156.961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39550763957156.961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164794849821.48734</v>
      </c>
      <c r="L4529" s="455">
        <f t="shared" ca="1" si="169"/>
        <v>39715558806978.445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39715558806978.445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165481495029.07684</v>
      </c>
      <c r="L4530" s="455">
        <f t="shared" ca="1" si="169"/>
        <v>39881040302007.523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39881040302007.523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166171001258.36469</v>
      </c>
      <c r="L4531" s="455">
        <f t="shared" ca="1" si="169"/>
        <v>40047211303265.891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40047211303265.891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166863380430.27454</v>
      </c>
      <c r="L4532" s="455">
        <f t="shared" ca="1" si="169"/>
        <v>40214074683696.164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40214074683696.164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167558644515.4007</v>
      </c>
      <c r="L4533" s="455">
        <f t="shared" ca="1" si="169"/>
        <v>40381633328211.563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40381633328211.563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168256805534.21484</v>
      </c>
      <c r="L4534" s="455">
        <f t="shared" ca="1" si="169"/>
        <v>40549890133745.781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40549890133745.781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168957875557.27408</v>
      </c>
      <c r="L4535" s="455">
        <f t="shared" ca="1" si="169"/>
        <v>40718848009303.055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40718848009303.055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169661866705.42938</v>
      </c>
      <c r="L4536" s="455">
        <f t="shared" ca="1" si="169"/>
        <v>40888509876008.484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40888509876008.484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170368791150.03534</v>
      </c>
      <c r="L4537" s="455">
        <f t="shared" ca="1" si="169"/>
        <v>41058878667158.523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41058878667158.523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171078661113.16052</v>
      </c>
      <c r="L4538" s="455">
        <f t="shared" ca="1" si="169"/>
        <v>41229957328271.688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41229957328271.688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171791488867.79871</v>
      </c>
      <c r="L4539" s="455">
        <f t="shared" ca="1" si="169"/>
        <v>41401748817139.484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41401748817139.484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172507286738.08118</v>
      </c>
      <c r="L4540" s="455">
        <f t="shared" ca="1" si="169"/>
        <v>41574256103877.563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41574256103877.563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173226067099.48984</v>
      </c>
      <c r="L4541" s="455">
        <f t="shared" ca="1" si="169"/>
        <v>41747482170977.055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41747482170977.055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173947842379.07104</v>
      </c>
      <c r="L4542" s="455">
        <f t="shared" ca="1" si="169"/>
        <v>41921430013356.125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41921430013356.125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174672625055.65051</v>
      </c>
      <c r="L4543" s="455">
        <f t="shared" ca="1" si="169"/>
        <v>42096102638411.773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42096102638411.773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175400427660.04904</v>
      </c>
      <c r="L4544" s="455">
        <f t="shared" ca="1" si="169"/>
        <v>42271503066071.82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42271503066071.82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176131262775.29926</v>
      </c>
      <c r="L4545" s="455">
        <f t="shared" ca="1" si="169"/>
        <v>42447634328847.117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42447634328847.117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176865143036.86298</v>
      </c>
      <c r="L4546" s="455">
        <f t="shared" ca="1" si="169"/>
        <v>42624499471883.977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42624499471883.977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177602081132.84991</v>
      </c>
      <c r="L4547" s="455">
        <f t="shared" ca="1" si="169"/>
        <v>42802101553016.828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42802101553016.828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178342089804.23679</v>
      </c>
      <c r="L4548" s="455">
        <f t="shared" ca="1" si="169"/>
        <v>42980443642821.063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42980443642821.063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179085181845.08777</v>
      </c>
      <c r="L4549" s="455">
        <f t="shared" ca="1" si="169"/>
        <v>43159528824666.148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43159528824666.148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179831370102.7756</v>
      </c>
      <c r="L4550" s="455">
        <f t="shared" ca="1" si="169"/>
        <v>43339360194768.922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43339360194768.922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180580667478.20383</v>
      </c>
      <c r="L4551" s="455">
        <f t="shared" ca="1" si="169"/>
        <v>43519940862247.125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43519940862247.125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181333086926.02969</v>
      </c>
      <c r="L4552" s="455">
        <f t="shared" ca="1" si="169"/>
        <v>43701273949173.156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43701273949173.156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182088641454.88815</v>
      </c>
      <c r="L4553" s="455">
        <f t="shared" ca="1" si="169"/>
        <v>43883362590628.047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43883362590628.047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182847344127.61685</v>
      </c>
      <c r="L4554" s="455">
        <f t="shared" ca="1" si="169"/>
        <v>44066209934755.664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44066209934755.664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183609208061.48193</v>
      </c>
      <c r="L4555" s="455">
        <f t="shared" ca="1" si="169"/>
        <v>44249819142817.148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44249819142817.148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184374246428.40479</v>
      </c>
      <c r="L4556" s="455">
        <f t="shared" ca="1" si="169"/>
        <v>44434193389245.555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44434193389245.555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185142472455.18982</v>
      </c>
      <c r="L4557" s="455">
        <f t="shared" ca="1" si="169"/>
        <v>44619335861700.742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44619335861700.742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185913899423.75308</v>
      </c>
      <c r="L4558" s="455">
        <f t="shared" ca="1" si="169"/>
        <v>44805249761124.492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44805249761124.492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186688540671.35205</v>
      </c>
      <c r="L4559" s="455">
        <f t="shared" ca="1" si="169"/>
        <v>44991938301795.844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44991938301795.844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187466409590.81601</v>
      </c>
      <c r="L4560" s="455">
        <f t="shared" ca="1" si="169"/>
        <v>45179404711386.656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45179404711386.656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188247519630.77774</v>
      </c>
      <c r="L4561" s="455">
        <f t="shared" ca="1" si="169"/>
        <v>45367652231017.438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45367652231017.438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189031884295.90598</v>
      </c>
      <c r="L4562" s="455">
        <f t="shared" ca="1" si="169"/>
        <v>45556684115313.344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45556684115313.344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189819517147.13892</v>
      </c>
      <c r="L4563" s="455">
        <f t="shared" ca="1" si="169"/>
        <v>45746503632460.484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45746503632460.484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190610431801.91867</v>
      </c>
      <c r="L4564" s="455">
        <f t="shared" ca="1" si="169"/>
        <v>45937114064262.406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45937114064262.406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191404641934.4267</v>
      </c>
      <c r="L4565" s="455">
        <f t="shared" ca="1" si="169"/>
        <v>46128518706196.836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46128518706196.836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192202161275.82016</v>
      </c>
      <c r="L4566" s="455">
        <f t="shared" ca="1" si="169"/>
        <v>46320720867472.656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46320720867472.656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193003003614.46939</v>
      </c>
      <c r="L4567" s="455">
        <f t="shared" ca="1" si="169"/>
        <v>46513723871087.125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46513723871087.125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193807182796.19635</v>
      </c>
      <c r="L4568" s="455">
        <f t="shared" ca="1" si="169"/>
        <v>46707531053883.32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46707531053883.32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194614712724.51382</v>
      </c>
      <c r="L4569" s="455">
        <f t="shared" ca="1" si="169"/>
        <v>46902145766607.836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46902145766607.836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195425607360.86597</v>
      </c>
      <c r="L4570" s="455">
        <f t="shared" ca="1" si="169"/>
        <v>47097571373968.703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47097571373968.703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196239880724.8696</v>
      </c>
      <c r="L4571" s="455">
        <f t="shared" ca="1" si="169"/>
        <v>47293811254693.57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47293811254693.57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197057546894.55655</v>
      </c>
      <c r="L4572" s="455">
        <f t="shared" ca="1" si="169"/>
        <v>47490868801588.125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47490868801588.125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197878620006.61719</v>
      </c>
      <c r="L4573" s="455">
        <f t="shared" ca="1" si="169"/>
        <v>47688747421594.742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47688747421594.742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198703114256.64474</v>
      </c>
      <c r="L4574" s="455">
        <f t="shared" ca="1" si="169"/>
        <v>47887450535851.391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47887450535851.391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199531043899.3808</v>
      </c>
      <c r="L4575" s="455">
        <f t="shared" ca="1" si="169"/>
        <v>48086981579750.773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48086981579750.773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200362423248.96155</v>
      </c>
      <c r="L4576" s="455">
        <f t="shared" ca="1" si="169"/>
        <v>48287344002999.734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48287344002999.734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201197266679.16556</v>
      </c>
      <c r="L4577" s="455">
        <f t="shared" ca="1" si="169"/>
        <v>48488541269678.898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48488541269678.898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202035588623.66208</v>
      </c>
      <c r="L4578" s="455">
        <f t="shared" ca="1" si="169"/>
        <v>48690576858302.563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48690576858302.563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202877403576.26068</v>
      </c>
      <c r="L4579" s="455">
        <f t="shared" ca="1" si="169"/>
        <v>48893454261878.82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48893454261878.82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203722726091.16174</v>
      </c>
      <c r="L4580" s="455">
        <f t="shared" ca="1" si="169"/>
        <v>49097176987969.984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49097176987969.984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204571570783.20825</v>
      </c>
      <c r="L4581" s="455">
        <f t="shared" ca="1" si="169"/>
        <v>49301748558753.195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49301748558753.195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205423952328.13831</v>
      </c>
      <c r="L4582" s="455">
        <f t="shared" ca="1" si="169"/>
        <v>49507172511081.336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49507172511081.336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206279885462.8389</v>
      </c>
      <c r="L4583" s="455">
        <f t="shared" ca="1" si="169"/>
        <v>49713452396544.172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49713452396544.172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207139384985.60071</v>
      </c>
      <c r="L4584" s="455">
        <f t="shared" ca="1" si="169"/>
        <v>49920591781529.773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49920591781529.773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208002465756.37405</v>
      </c>
      <c r="L4585" s="455">
        <f t="shared" ca="1" si="169"/>
        <v>50128594247286.148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50128594247286.148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208869142697.0256</v>
      </c>
      <c r="L4586" s="455">
        <f t="shared" ca="1" si="169"/>
        <v>50337463389983.172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50337463389983.172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209739430791.59656</v>
      </c>
      <c r="L4587" s="455">
        <f t="shared" ca="1" si="169"/>
        <v>50547202820774.766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50547202820774.766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210613345086.56152</v>
      </c>
      <c r="L4588" s="455">
        <f t="shared" ca="1" si="169"/>
        <v>50757816165861.328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50757816165861.328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211490900691.08887</v>
      </c>
      <c r="L4589" s="455">
        <f t="shared" ca="1" si="169"/>
        <v>50969307066552.414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50969307066552.414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212372112777.30173</v>
      </c>
      <c r="L4590" s="455">
        <f t="shared" ca="1" si="169"/>
        <v>51181679179329.719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51181679179329.719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213256996580.5405</v>
      </c>
      <c r="L4591" s="455">
        <f t="shared" ca="1" si="169"/>
        <v>51394936175910.258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51394936175910.258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214145567399.62607</v>
      </c>
      <c r="L4592" s="455">
        <f t="shared" ca="1" si="169"/>
        <v>51609081743309.883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51609081743309.883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215037840597.12451</v>
      </c>
      <c r="L4593" s="455">
        <f t="shared" ca="1" si="169"/>
        <v>51824119583907.008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51824119583907.008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215933831599.61252</v>
      </c>
      <c r="L4594" s="455">
        <f t="shared" ca="1" si="169"/>
        <v>52040053415506.617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52040053415506.617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216833555897.94424</v>
      </c>
      <c r="L4595" s="455">
        <f t="shared" ca="1" si="169"/>
        <v>52256886971404.563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52256886971404.563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217737029047.51901</v>
      </c>
      <c r="L4596" s="455">
        <f t="shared" ca="1" si="169"/>
        <v>52474624000452.078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52474624000452.078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218644266668.55032</v>
      </c>
      <c r="L4597" s="455">
        <f t="shared" ca="1" si="169"/>
        <v>52693268267120.625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52693268267120.625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219555284446.33594</v>
      </c>
      <c r="L4598" s="455">
        <f t="shared" ref="L4598:L4852" ca="1" si="174">I4598-J4598+K4598</f>
        <v>52912823551566.961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52912823551566.961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220470098131.52899</v>
      </c>
      <c r="L4599" s="455">
        <f t="shared" ca="1" si="174"/>
        <v>53133293649698.492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53133293649698.492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221388723540.41037</v>
      </c>
      <c r="L4600" s="455">
        <f t="shared" ca="1" si="174"/>
        <v>53354682373238.906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53354682373238.906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222311176555.16211</v>
      </c>
      <c r="L4601" s="455">
        <f t="shared" ca="1" si="174"/>
        <v>53576993549794.07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53576993549794.07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223237473124.14197</v>
      </c>
      <c r="L4602" s="455">
        <f t="shared" ca="1" si="174"/>
        <v>53800231022918.211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53800231022918.211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224167629262.15921</v>
      </c>
      <c r="L4603" s="455">
        <f t="shared" ca="1" si="174"/>
        <v>54024398652180.367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54024398652180.367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225101661050.75153</v>
      </c>
      <c r="L4604" s="455">
        <f t="shared" ca="1" si="174"/>
        <v>54249500313231.117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54249500313231.117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226039584638.46298</v>
      </c>
      <c r="L4605" s="455">
        <f t="shared" ca="1" si="174"/>
        <v>54475539897869.578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54475539897869.578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226981416241.12323</v>
      </c>
      <c r="L4606" s="455">
        <f t="shared" ca="1" si="174"/>
        <v>54702521314110.703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54702521314110.703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227927172142.12793</v>
      </c>
      <c r="L4607" s="455">
        <f t="shared" ca="1" si="174"/>
        <v>54930448486252.828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54930448486252.828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228876868692.72012</v>
      </c>
      <c r="L4608" s="455">
        <f t="shared" ca="1" si="174"/>
        <v>55159325354945.547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55159325354945.547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229830522312.2731</v>
      </c>
      <c r="L4609" s="455">
        <f t="shared" ca="1" si="174"/>
        <v>55389155877257.82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55389155877257.82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230788149488.57425</v>
      </c>
      <c r="L4610" s="455">
        <f t="shared" ca="1" si="174"/>
        <v>55619944026746.398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55619944026746.398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231749766778.10999</v>
      </c>
      <c r="L4611" s="455">
        <f t="shared" ca="1" si="174"/>
        <v>55851693793524.508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55851693793524.508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232715390806.35211</v>
      </c>
      <c r="L4612" s="455">
        <f t="shared" ca="1" si="174"/>
        <v>56084409184330.859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56084409184330.859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233685038268.04526</v>
      </c>
      <c r="L4613" s="455">
        <f t="shared" ca="1" si="174"/>
        <v>56318094222598.906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56318094222598.906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234658725927.49545</v>
      </c>
      <c r="L4614" s="455">
        <f t="shared" ca="1" si="174"/>
        <v>56552752948526.398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56552752948526.398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235636470618.85999</v>
      </c>
      <c r="L4615" s="455">
        <f t="shared" ca="1" si="174"/>
        <v>56788389419145.258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56788389419145.258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236618289246.43857</v>
      </c>
      <c r="L4616" s="455">
        <f t="shared" ca="1" si="174"/>
        <v>57025007708391.695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57025007708391.695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237604198784.96539</v>
      </c>
      <c r="L4617" s="455">
        <f t="shared" ca="1" si="174"/>
        <v>57262611907176.664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57262611907176.664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238594216279.90277</v>
      </c>
      <c r="L4618" s="455">
        <f t="shared" ca="1" si="174"/>
        <v>57501206123456.57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57501206123456.57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239588358847.73572</v>
      </c>
      <c r="L4619" s="455">
        <f t="shared" ca="1" si="174"/>
        <v>57740794482304.305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57740794482304.305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240586643676.26797</v>
      </c>
      <c r="L4620" s="455">
        <f t="shared" ca="1" si="174"/>
        <v>57981381125980.57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57981381125980.57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241589088024.91904</v>
      </c>
      <c r="L4621" s="455">
        <f t="shared" ca="1" si="174"/>
        <v>58222970214005.492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58222970214005.492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242595709225.02289</v>
      </c>
      <c r="L4622" s="455">
        <f t="shared" ca="1" si="174"/>
        <v>58465565923230.516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58465565923230.516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243606524680.12717</v>
      </c>
      <c r="L4623" s="455">
        <f t="shared" ca="1" si="174"/>
        <v>58709172447910.641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58709172447910.641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244621551866.29434</v>
      </c>
      <c r="L4624" s="455">
        <f t="shared" ca="1" si="174"/>
        <v>58953793999776.938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58953793999776.938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245640808332.4039</v>
      </c>
      <c r="L4625" s="455">
        <f t="shared" ca="1" si="174"/>
        <v>59199434808109.344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59199434808109.344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246664311700.4556</v>
      </c>
      <c r="L4626" s="455">
        <f t="shared" ca="1" si="174"/>
        <v>59446099119809.797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59446099119809.797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247692079665.87415</v>
      </c>
      <c r="L4627" s="455">
        <f t="shared" ca="1" si="174"/>
        <v>59693791199475.672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59693791199475.672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248724129997.81531</v>
      </c>
      <c r="L4628" s="455">
        <f t="shared" ca="1" si="174"/>
        <v>59942515329473.484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59942515329473.484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249760480539.47287</v>
      </c>
      <c r="L4629" s="455">
        <f t="shared" ca="1" si="174"/>
        <v>60192275810012.961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60192275810012.961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250801149208.38733</v>
      </c>
      <c r="L4630" s="455">
        <f t="shared" ca="1" si="174"/>
        <v>60443076959221.352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60443076959221.352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251846153996.75565</v>
      </c>
      <c r="L4631" s="455">
        <f t="shared" ca="1" si="174"/>
        <v>60694923113218.109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60694923113218.109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252895512971.74216</v>
      </c>
      <c r="L4632" s="455">
        <f t="shared" ca="1" si="174"/>
        <v>60947818626189.852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60947818626189.852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253949244275.79108</v>
      </c>
      <c r="L4633" s="455">
        <f t="shared" ca="1" si="174"/>
        <v>61201767870465.641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61201767870465.641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255007366126.94016</v>
      </c>
      <c r="L4634" s="455">
        <f t="shared" ca="1" si="174"/>
        <v>61456775236592.578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61456775236592.578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256069896819.13574</v>
      </c>
      <c r="L4635" s="455">
        <f t="shared" ca="1" si="174"/>
        <v>61712845133411.711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61712845133411.711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257136854722.5488</v>
      </c>
      <c r="L4636" s="455">
        <f t="shared" ca="1" si="174"/>
        <v>61969981988134.258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61969981988134.258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258208258283.89273</v>
      </c>
      <c r="L4637" s="455">
        <f t="shared" ca="1" si="174"/>
        <v>62228190246418.148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62228190246418.148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259284126026.74228</v>
      </c>
      <c r="L4638" s="455">
        <f t="shared" ca="1" si="174"/>
        <v>62487474372444.891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62487474372444.891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260364476551.8537</v>
      </c>
      <c r="L4639" s="455">
        <f t="shared" ca="1" si="174"/>
        <v>62747838848996.742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62747838848996.742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261449328537.48639</v>
      </c>
      <c r="L4640" s="455">
        <f t="shared" ca="1" si="174"/>
        <v>63009288177534.227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63009288177534.227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262538700739.72595</v>
      </c>
      <c r="L4641" s="455">
        <f t="shared" ca="1" si="174"/>
        <v>63271826878273.953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63271826878273.953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263632611992.80814</v>
      </c>
      <c r="L4642" s="455">
        <f t="shared" ca="1" si="174"/>
        <v>63535459490266.758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63535459490266.758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264731081209.44479</v>
      </c>
      <c r="L4643" s="455">
        <f t="shared" ca="1" si="174"/>
        <v>63800190571476.203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63800190571476.203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265834127381.15085</v>
      </c>
      <c r="L4644" s="455">
        <f t="shared" ca="1" si="174"/>
        <v>64066024698857.352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64066024698857.352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266941769578.57227</v>
      </c>
      <c r="L4645" s="455">
        <f t="shared" ca="1" si="174"/>
        <v>64332966468435.922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64332966468435.922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268054026951.81635</v>
      </c>
      <c r="L4646" s="455">
        <f t="shared" ca="1" si="174"/>
        <v>64601020495387.734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64601020495387.734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269170918730.7822</v>
      </c>
      <c r="L4647" s="455">
        <f t="shared" ca="1" si="174"/>
        <v>64870191414118.516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64870191414118.516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270292464225.49377</v>
      </c>
      <c r="L4648" s="455">
        <f t="shared" ca="1" si="174"/>
        <v>65140483878344.008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65140483878344.008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271418682826.43332</v>
      </c>
      <c r="L4649" s="455">
        <f t="shared" ca="1" si="174"/>
        <v>65411902561170.438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65411902561170.438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272549594004.87683</v>
      </c>
      <c r="L4650" s="455">
        <f t="shared" ca="1" si="174"/>
        <v>65684452155175.313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65684452155175.313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273685217313.2305</v>
      </c>
      <c r="L4651" s="455">
        <f t="shared" ca="1" si="174"/>
        <v>65958137372488.547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65958137372488.547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274825572385.3689</v>
      </c>
      <c r="L4652" s="455">
        <f t="shared" ca="1" si="174"/>
        <v>66232962944873.914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66232962944873.914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275970678936.97461</v>
      </c>
      <c r="L4653" s="455">
        <f t="shared" ca="1" si="174"/>
        <v>66508933623810.891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66508933623810.891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277120556765.87872</v>
      </c>
      <c r="L4654" s="455">
        <f t="shared" ca="1" si="174"/>
        <v>66786054180576.766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66786054180576.766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278275225752.4032</v>
      </c>
      <c r="L4655" s="455">
        <f t="shared" ca="1" si="174"/>
        <v>67064329406329.172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67064329406329.172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279434705859.7049</v>
      </c>
      <c r="L4656" s="455">
        <f t="shared" ca="1" si="174"/>
        <v>67343764112188.875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67343764112188.875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280599017134.1203</v>
      </c>
      <c r="L4657" s="455">
        <f t="shared" ca="1" si="174"/>
        <v>67624363129322.992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67624363129322.992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281768179705.51245</v>
      </c>
      <c r="L4658" s="455">
        <f t="shared" ca="1" si="174"/>
        <v>67906131309028.508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67906131309028.508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282942213787.61877</v>
      </c>
      <c r="L4659" s="455">
        <f t="shared" ca="1" si="174"/>
        <v>68189073522816.125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68189073522816.125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284121139678.40051</v>
      </c>
      <c r="L4660" s="455">
        <f t="shared" ca="1" si="174"/>
        <v>68473194662494.523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68473194662494.523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285304977760.39386</v>
      </c>
      <c r="L4661" s="455">
        <f t="shared" ca="1" si="174"/>
        <v>68758499640254.914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68758499640254.914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286493748501.06213</v>
      </c>
      <c r="L4662" s="455">
        <f t="shared" ca="1" si="174"/>
        <v>69044993388755.977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69044993388755.977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287687472453.1499</v>
      </c>
      <c r="L4663" s="455">
        <f t="shared" ca="1" si="174"/>
        <v>69332680861209.125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69332680861209.125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288886170255.03802</v>
      </c>
      <c r="L4664" s="455">
        <f t="shared" ca="1" si="174"/>
        <v>69621567031464.164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69621567031464.164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290089862631.10065</v>
      </c>
      <c r="L4665" s="455">
        <f t="shared" ca="1" si="174"/>
        <v>69911656894095.266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69911656894095.266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291298570392.0636</v>
      </c>
      <c r="L4666" s="455">
        <f t="shared" ca="1" si="174"/>
        <v>70202955464487.328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70202955464487.328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292512314435.36389</v>
      </c>
      <c r="L4667" s="455">
        <f t="shared" ca="1" si="174"/>
        <v>70495467778922.688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70495467778922.688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293731115745.51117</v>
      </c>
      <c r="L4668" s="455">
        <f t="shared" ca="1" si="174"/>
        <v>70789198894668.203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70789198894668.203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294954995394.45087</v>
      </c>
      <c r="L4669" s="455">
        <f t="shared" ca="1" si="174"/>
        <v>71084153890062.656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71084153890062.656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296183974541.92773</v>
      </c>
      <c r="L4670" s="455">
        <f t="shared" ca="1" si="174"/>
        <v>71380337864604.578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71380337864604.578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297418074435.85242</v>
      </c>
      <c r="L4671" s="455">
        <f t="shared" ca="1" si="174"/>
        <v>71677755939040.438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71677755939040.438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298657316412.66846</v>
      </c>
      <c r="L4672" s="455">
        <f t="shared" ca="1" si="174"/>
        <v>71976413255453.109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71976413255453.109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299901721897.72131</v>
      </c>
      <c r="L4673" s="455">
        <f t="shared" ca="1" si="174"/>
        <v>72276314977350.828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72276314977350.828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301151312405.62842</v>
      </c>
      <c r="L4674" s="455">
        <f t="shared" ca="1" si="174"/>
        <v>72577466289756.453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72577466289756.453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302406109540.65186</v>
      </c>
      <c r="L4675" s="455">
        <f t="shared" ca="1" si="174"/>
        <v>72879872399297.109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72879872399297.109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303666134997.07129</v>
      </c>
      <c r="L4676" s="455">
        <f t="shared" ca="1" si="174"/>
        <v>73183538534294.188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73183538534294.188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304931410559.55908</v>
      </c>
      <c r="L4677" s="455">
        <f t="shared" ca="1" si="174"/>
        <v>73488469944853.75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73488469944853.75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306201958103.55731</v>
      </c>
      <c r="L4678" s="455">
        <f t="shared" ca="1" si="174"/>
        <v>73794671902957.313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73794671902957.313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307477799595.65546</v>
      </c>
      <c r="L4679" s="455">
        <f t="shared" ca="1" si="174"/>
        <v>74102149702552.969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74102149702552.969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308758957093.9707</v>
      </c>
      <c r="L4680" s="455">
        <f t="shared" ca="1" si="174"/>
        <v>74410908659646.938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74410908659646.938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310045452748.52893</v>
      </c>
      <c r="L4681" s="455">
        <f t="shared" ca="1" si="174"/>
        <v>74720954112395.469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74720954112395.469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311337308801.64777</v>
      </c>
      <c r="L4682" s="455">
        <f t="shared" ca="1" si="174"/>
        <v>75032291421197.109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75032291421197.109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312634547588.32129</v>
      </c>
      <c r="L4683" s="455">
        <f t="shared" ca="1" si="174"/>
        <v>75344925968785.438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75344925968785.438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313937191536.60596</v>
      </c>
      <c r="L4684" s="455">
        <f t="shared" ca="1" si="174"/>
        <v>75658863160322.047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75658863160322.047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315245263168.00854</v>
      </c>
      <c r="L4685" s="455">
        <f t="shared" ca="1" si="174"/>
        <v>75974108423490.063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75974108423490.063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316558785097.87524</v>
      </c>
      <c r="L4686" s="455">
        <f t="shared" ca="1" si="174"/>
        <v>76290667208587.938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76290667208587.938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317877780035.78308</v>
      </c>
      <c r="L4687" s="455">
        <f t="shared" ca="1" si="174"/>
        <v>76608544988623.719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76608544988623.719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319202270785.93213</v>
      </c>
      <c r="L4688" s="455">
        <f t="shared" ca="1" si="174"/>
        <v>76927747259409.656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76927747259409.656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320532280247.54022</v>
      </c>
      <c r="L4689" s="455">
        <f t="shared" ca="1" si="174"/>
        <v>77248279539657.203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77248279539657.203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321867831415.23834</v>
      </c>
      <c r="L4690" s="455">
        <f t="shared" ca="1" si="174"/>
        <v>77570147371072.438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77570147371072.438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323208947379.46851</v>
      </c>
      <c r="L4691" s="455">
        <f t="shared" ca="1" si="174"/>
        <v>77893356318451.906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77893356318451.906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324555651326.88293</v>
      </c>
      <c r="L4692" s="455">
        <f t="shared" ca="1" si="174"/>
        <v>78217911969778.797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78217911969778.797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325907966540.745</v>
      </c>
      <c r="L4693" s="455">
        <f t="shared" ca="1" si="174"/>
        <v>78543819936319.547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78543819936319.547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327265916401.33142</v>
      </c>
      <c r="L4694" s="455">
        <f t="shared" ca="1" si="174"/>
        <v>78871085852720.875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78871085852720.875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328629524386.33698</v>
      </c>
      <c r="L4695" s="455">
        <f t="shared" ca="1" si="174"/>
        <v>79199715377107.219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79199715377107.219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329998814071.28009</v>
      </c>
      <c r="L4696" s="455">
        <f t="shared" ca="1" si="174"/>
        <v>79529714191178.5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79529714191178.5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331373809129.9104</v>
      </c>
      <c r="L4697" s="455">
        <f t="shared" ca="1" si="174"/>
        <v>79861088000308.406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79861088000308.406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332754533334.61835</v>
      </c>
      <c r="L4698" s="455">
        <f t="shared" ca="1" si="174"/>
        <v>80193842533643.031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80193842533643.031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334141010556.84595</v>
      </c>
      <c r="L4699" s="455">
        <f t="shared" ca="1" si="174"/>
        <v>80527983544199.875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80527983544199.875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335533264767.49945</v>
      </c>
      <c r="L4700" s="455">
        <f t="shared" ca="1" si="174"/>
        <v>80863516808967.375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80863516808967.375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336931320037.36407</v>
      </c>
      <c r="L4701" s="455">
        <f t="shared" ca="1" si="174"/>
        <v>81200448129004.734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81200448129004.734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338335200537.51971</v>
      </c>
      <c r="L4702" s="455">
        <f t="shared" ca="1" si="174"/>
        <v>81538783329542.25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81538783329542.25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339744930539.7594</v>
      </c>
      <c r="L4703" s="455">
        <f t="shared" ca="1" si="174"/>
        <v>81878528260082.016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81878528260082.016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341160534417.00842</v>
      </c>
      <c r="L4704" s="455">
        <f t="shared" ca="1" si="174"/>
        <v>82219688794499.031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82219688794499.031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342582036643.74597</v>
      </c>
      <c r="L4705" s="455">
        <f t="shared" ca="1" si="174"/>
        <v>82562270831142.781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82562270831142.781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344009461796.42822</v>
      </c>
      <c r="L4706" s="455">
        <f t="shared" ca="1" si="174"/>
        <v>82906280292939.203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82906280292939.203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345442834553.91333</v>
      </c>
      <c r="L4707" s="455">
        <f t="shared" ca="1" si="174"/>
        <v>83251723127493.109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83251723127493.109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346882179697.88794</v>
      </c>
      <c r="L4708" s="455">
        <f t="shared" ca="1" si="174"/>
        <v>83598605307191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83598605307191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348327522113.29584</v>
      </c>
      <c r="L4709" s="455">
        <f t="shared" ca="1" si="174"/>
        <v>83946932829304.297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83946932829304.297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349778886788.76788</v>
      </c>
      <c r="L4710" s="455">
        <f t="shared" ca="1" si="174"/>
        <v>84296711716093.063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84296711716093.063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351236298817.05444</v>
      </c>
      <c r="L4711" s="455">
        <f t="shared" ca="1" si="174"/>
        <v>84647948014910.109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84647948014910.109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352699783395.4588</v>
      </c>
      <c r="L4712" s="455">
        <f t="shared" ca="1" si="174"/>
        <v>85000647798305.563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85000647798305.563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354169365826.27319</v>
      </c>
      <c r="L4713" s="455">
        <f t="shared" ca="1" si="174"/>
        <v>85354817164131.828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85354817164131.828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355645071517.21594</v>
      </c>
      <c r="L4714" s="455">
        <f t="shared" ca="1" si="174"/>
        <v>85710462235649.047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85710462235649.047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357126925981.87103</v>
      </c>
      <c r="L4715" s="455">
        <f t="shared" ca="1" si="174"/>
        <v>86067589161630.922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86067589161630.922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358614954840.12885</v>
      </c>
      <c r="L4716" s="455">
        <f t="shared" ca="1" si="174"/>
        <v>86426204116471.047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86426204116471.047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360109183818.62933</v>
      </c>
      <c r="L4717" s="455">
        <f t="shared" ca="1" si="174"/>
        <v>86786313300289.672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86786313300289.672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361609638751.20697</v>
      </c>
      <c r="L4718" s="455">
        <f t="shared" ca="1" si="174"/>
        <v>87147922939040.875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87147922939040.875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363116345579.33698</v>
      </c>
      <c r="L4719" s="455">
        <f t="shared" ca="1" si="174"/>
        <v>87511039284620.219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87511039284620.219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364629330352.58423</v>
      </c>
      <c r="L4720" s="455">
        <f t="shared" ca="1" si="174"/>
        <v>87875668614972.797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87875668614972.797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366148619229.05334</v>
      </c>
      <c r="L4721" s="455">
        <f t="shared" ca="1" si="174"/>
        <v>88241817234201.844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88241817234201.844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367674238475.841</v>
      </c>
      <c r="L4722" s="455">
        <f t="shared" ca="1" si="174"/>
        <v>88609491472677.688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88609491472677.688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369206214469.49036</v>
      </c>
      <c r="L4723" s="455">
        <f t="shared" ca="1" si="174"/>
        <v>88978697687147.172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88978697687147.172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370744573696.44653</v>
      </c>
      <c r="L4724" s="455">
        <f t="shared" ca="1" si="174"/>
        <v>89349442260843.625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89349442260843.625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372289342753.51508</v>
      </c>
      <c r="L4725" s="455">
        <f t="shared" ca="1" si="174"/>
        <v>89721731603597.141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89721731603597.141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373840548348.32141</v>
      </c>
      <c r="L4726" s="455">
        <f t="shared" ca="1" si="174"/>
        <v>90095572151945.469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90095572151945.469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375398217299.77277</v>
      </c>
      <c r="L4727" s="455">
        <f t="shared" ca="1" si="174"/>
        <v>90470970369245.234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90470970369245.234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376962376538.52179</v>
      </c>
      <c r="L4728" s="455">
        <f t="shared" ca="1" si="174"/>
        <v>90847932745783.75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90847932745783.75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378533053107.43231</v>
      </c>
      <c r="L4729" s="455">
        <f t="shared" ca="1" si="174"/>
        <v>91226465798891.188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91226465798891.188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380110274162.04663</v>
      </c>
      <c r="L4730" s="455">
        <f t="shared" ca="1" si="174"/>
        <v>91606576073053.234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91606576073053.234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381694066971.05511</v>
      </c>
      <c r="L4731" s="455">
        <f t="shared" ca="1" si="174"/>
        <v>91988270140024.297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91988270140024.297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383284458916.76788</v>
      </c>
      <c r="L4732" s="455">
        <f t="shared" ca="1" si="174"/>
        <v>92371554598941.063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92371554598941.063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384881477495.58777</v>
      </c>
      <c r="L4733" s="455">
        <f t="shared" ca="1" si="174"/>
        <v>92756436076436.656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92756436076436.656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386485150318.48608</v>
      </c>
      <c r="L4734" s="455">
        <f t="shared" ca="1" si="174"/>
        <v>93142921226755.141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93142921226755.141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388095505111.47974</v>
      </c>
      <c r="L4735" s="455">
        <f t="shared" ca="1" si="174"/>
        <v>93531016731866.625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93531016731866.625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389712569716.11096</v>
      </c>
      <c r="L4736" s="455">
        <f t="shared" ca="1" si="174"/>
        <v>93920729301582.734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93920729301582.734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391336372089.92804</v>
      </c>
      <c r="L4737" s="455">
        <f t="shared" ca="1" si="174"/>
        <v>94312065673672.656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94312065673672.656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392966940306.96942</v>
      </c>
      <c r="L4738" s="455">
        <f t="shared" ca="1" si="174"/>
        <v>94705032613979.625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94705032613979.625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394604302558.24841</v>
      </c>
      <c r="L4739" s="455">
        <f t="shared" ca="1" si="174"/>
        <v>95099636916537.875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95099636916537.875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396248487152.24115</v>
      </c>
      <c r="L4740" s="455">
        <f t="shared" ca="1" si="174"/>
        <v>95495885403690.109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95495885403690.109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397899522515.37543</v>
      </c>
      <c r="L4741" s="455">
        <f t="shared" ca="1" si="174"/>
        <v>95893784926205.484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95893784926205.484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399557437192.52283</v>
      </c>
      <c r="L4742" s="455">
        <f t="shared" ca="1" si="174"/>
        <v>96293342363398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96293342363398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401222259847.49164</v>
      </c>
      <c r="L4743" s="455">
        <f t="shared" ca="1" si="174"/>
        <v>96694564623245.484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96694564623245.484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402894019263.52283</v>
      </c>
      <c r="L4744" s="455">
        <f t="shared" ca="1" si="174"/>
        <v>97097458642509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97097458642509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404572744343.78748</v>
      </c>
      <c r="L4745" s="455">
        <f t="shared" ca="1" si="174"/>
        <v>97502031386852.781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97502031386852.781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406258464111.8866</v>
      </c>
      <c r="L4746" s="455">
        <f t="shared" ca="1" si="174"/>
        <v>97908289850964.672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97908289850964.672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407951207712.35278</v>
      </c>
      <c r="L4747" s="455">
        <f t="shared" ca="1" si="174"/>
        <v>98316241058677.031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98316241058677.031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409651004411.1543</v>
      </c>
      <c r="L4748" s="455">
        <f t="shared" ca="1" si="174"/>
        <v>98725892063088.188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98725892063088.188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411357883596.20081</v>
      </c>
      <c r="L4749" s="455">
        <f t="shared" ca="1" si="174"/>
        <v>99137249946684.391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99137249946684.391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413071874777.85162</v>
      </c>
      <c r="L4750" s="455">
        <f t="shared" ca="1" si="174"/>
        <v>99550321821462.25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99550321821462.25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414793007589.42603</v>
      </c>
      <c r="L4751" s="455">
        <f t="shared" ca="1" si="174"/>
        <v>99965114829051.672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99965114829051.672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416521311787.71527</v>
      </c>
      <c r="L4752" s="455">
        <f t="shared" ca="1" si="174"/>
        <v>100381636140839.39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100381636140839.39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418256817253.49744</v>
      </c>
      <c r="L4753" s="455">
        <f t="shared" ca="1" si="174"/>
        <v>100799892958092.89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100799892958092.89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419999553992.05371</v>
      </c>
      <c r="L4754" s="455">
        <f t="shared" ca="1" si="174"/>
        <v>101219892512084.94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101219892512084.94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421749552133.68726</v>
      </c>
      <c r="L4755" s="455">
        <f t="shared" ca="1" si="174"/>
        <v>101641642064218.63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101641642064218.63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423506841934.24426</v>
      </c>
      <c r="L4756" s="455">
        <f t="shared" ca="1" si="174"/>
        <v>102065148906152.88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102065148906152.88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425271453775.63696</v>
      </c>
      <c r="L4757" s="455">
        <f t="shared" ca="1" si="174"/>
        <v>102490420359928.52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102490420359928.52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427043418166.36884</v>
      </c>
      <c r="L4758" s="455">
        <f t="shared" ca="1" si="174"/>
        <v>102917463778094.89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102917463778094.89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428822765742.06201</v>
      </c>
      <c r="L4759" s="455">
        <f t="shared" ca="1" si="174"/>
        <v>103346286543836.95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103346286543836.95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430609527265.9873</v>
      </c>
      <c r="L4760" s="455">
        <f t="shared" ca="1" si="174"/>
        <v>103776896071102.94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103776896071102.94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432403733629.59558</v>
      </c>
      <c r="L4761" s="455">
        <f t="shared" ca="1" si="174"/>
        <v>104209299804732.53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104209299804732.53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434205415853.05219</v>
      </c>
      <c r="L4762" s="455">
        <f t="shared" ca="1" si="174"/>
        <v>104643505220585.58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104643505220585.58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436014605085.77325</v>
      </c>
      <c r="L4763" s="455">
        <f t="shared" ca="1" si="174"/>
        <v>105079519825671.34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105079519825671.34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437831332606.96393</v>
      </c>
      <c r="L4764" s="455">
        <f t="shared" ca="1" si="174"/>
        <v>105517351158278.31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105517351158278.31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439655629826.15961</v>
      </c>
      <c r="L4765" s="455">
        <f t="shared" ca="1" si="174"/>
        <v>105957006788104.47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105957006788104.47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441487528283.76862</v>
      </c>
      <c r="L4766" s="455">
        <f t="shared" ca="1" si="174"/>
        <v>106398494316388.23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106398494316388.23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443327059651.61761</v>
      </c>
      <c r="L4767" s="455">
        <f t="shared" ca="1" si="174"/>
        <v>106841821376039.86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106841821376039.86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445174255733.49939</v>
      </c>
      <c r="L4768" s="455">
        <f t="shared" ca="1" si="174"/>
        <v>107286995631773.36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107286995631773.36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447029148465.72235</v>
      </c>
      <c r="L4769" s="455">
        <f t="shared" ca="1" si="174"/>
        <v>107734024780239.08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107734024780239.08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448891769917.66284</v>
      </c>
      <c r="L4770" s="455">
        <f t="shared" ca="1" si="174"/>
        <v>108182916550156.73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108182916550156.73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450762152292.3197</v>
      </c>
      <c r="L4771" s="455">
        <f t="shared" ca="1" si="174"/>
        <v>108633678702449.05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108633678702449.05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452640327926.87103</v>
      </c>
      <c r="L4772" s="455">
        <f t="shared" ca="1" si="174"/>
        <v>109086319030375.92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109086319030375.92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454526329293.23297</v>
      </c>
      <c r="L4773" s="455">
        <f t="shared" ca="1" si="174"/>
        <v>109540845359669.16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109540845359669.16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456420188998.62146</v>
      </c>
      <c r="L4774" s="455">
        <f t="shared" ca="1" si="174"/>
        <v>109997265548667.78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109997265548667.78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458321939786.11572</v>
      </c>
      <c r="L4775" s="455">
        <f t="shared" ca="1" si="174"/>
        <v>110455587488453.89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110455587488453.89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460231614535.22455</v>
      </c>
      <c r="L4776" s="455">
        <f t="shared" ca="1" si="174"/>
        <v>110915819102989.11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110915819102989.11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462149246262.45459</v>
      </c>
      <c r="L4777" s="455">
        <f t="shared" ca="1" si="174"/>
        <v>111377968349251.56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111377968349251.56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464074868121.88153</v>
      </c>
      <c r="L4778" s="455">
        <f t="shared" ca="1" si="174"/>
        <v>111842043217373.44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111842043217373.44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466008513405.72266</v>
      </c>
      <c r="L4779" s="455">
        <f t="shared" ca="1" si="174"/>
        <v>112308051730779.16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112308051730779.16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467950215544.91309</v>
      </c>
      <c r="L4780" s="455">
        <f t="shared" ca="1" si="174"/>
        <v>112776001946324.06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112776001946324.06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469900008109.68359</v>
      </c>
      <c r="L4781" s="455">
        <f t="shared" ca="1" si="174"/>
        <v>113245901954433.75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113245901954433.75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471857924810.14063</v>
      </c>
      <c r="L4782" s="455">
        <f t="shared" ca="1" si="174"/>
        <v>113717759879243.89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113717759879243.89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473823999496.84955</v>
      </c>
      <c r="L4783" s="455">
        <f t="shared" ca="1" si="174"/>
        <v>114191583878740.73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114191583878740.73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475798266161.41974</v>
      </c>
      <c r="L4784" s="455">
        <f t="shared" ca="1" si="174"/>
        <v>114667382144902.16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114667382144902.16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477780758937.09229</v>
      </c>
      <c r="L4785" s="455">
        <f t="shared" ca="1" si="174"/>
        <v>115145162903839.25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115145162903839.25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479771512099.3302</v>
      </c>
      <c r="L4786" s="455">
        <f t="shared" ca="1" si="174"/>
        <v>115624934415938.58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115624934415938.58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481770560066.41083</v>
      </c>
      <c r="L4787" s="455">
        <f t="shared" ca="1" si="174"/>
        <v>116106704976004.98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116106704976004.98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483777937400.02075</v>
      </c>
      <c r="L4788" s="455">
        <f t="shared" ca="1" si="174"/>
        <v>116590482913405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116590482913405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485793678805.85419</v>
      </c>
      <c r="L4789" s="455">
        <f t="shared" ca="1" si="174"/>
        <v>117076276592210.86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117076276592210.86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487817819134.21191</v>
      </c>
      <c r="L4790" s="455">
        <f t="shared" ca="1" si="174"/>
        <v>117564094411345.08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117564094411345.08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489850393380.60449</v>
      </c>
      <c r="L4791" s="455">
        <f t="shared" ca="1" si="174"/>
        <v>118053944804725.69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118053944804725.69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491891436686.35699</v>
      </c>
      <c r="L4792" s="455">
        <f t="shared" ca="1" si="174"/>
        <v>118545836241412.05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118545836241412.05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493940984339.2168</v>
      </c>
      <c r="L4793" s="455">
        <f t="shared" ca="1" si="174"/>
        <v>119039777225751.27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119039777225751.27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495999071773.96362</v>
      </c>
      <c r="L4794" s="455">
        <f t="shared" ca="1" si="174"/>
        <v>119535776297525.23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119535776297525.23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498065734573.02179</v>
      </c>
      <c r="L4795" s="455">
        <f t="shared" ca="1" si="174"/>
        <v>120033842032098.25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120033842032098.25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500141008467.07605</v>
      </c>
      <c r="L4796" s="455">
        <f t="shared" ca="1" si="174"/>
        <v>120533983040565.33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120533983040565.33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502224929335.68884</v>
      </c>
      <c r="L4797" s="455">
        <f t="shared" ca="1" si="174"/>
        <v>121036207969901.02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121036207969901.02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504317533207.9209</v>
      </c>
      <c r="L4798" s="455">
        <f t="shared" ca="1" si="174"/>
        <v>121540525503108.94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121540525503108.94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506418856262.95392</v>
      </c>
      <c r="L4799" s="455">
        <f t="shared" ca="1" si="174"/>
        <v>122046944359371.89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122046944359371.89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508528934830.71619</v>
      </c>
      <c r="L4800" s="455">
        <f t="shared" ca="1" si="174"/>
        <v>122555473294202.61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122555473294202.61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510647805392.5108</v>
      </c>
      <c r="L4801" s="455">
        <f t="shared" ca="1" si="174"/>
        <v>123066121099595.13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123066121099595.13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512775504581.6463</v>
      </c>
      <c r="L4802" s="455">
        <f t="shared" ca="1" si="174"/>
        <v>123578896604176.77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123578896604176.77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514912069184.06982</v>
      </c>
      <c r="L4803" s="455">
        <f t="shared" ca="1" si="174"/>
        <v>124093808673360.83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124093808673360.83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517057536139.00336</v>
      </c>
      <c r="L4804" s="455">
        <f t="shared" ca="1" si="174"/>
        <v>124610866209499.83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124610866209499.83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519211942539.58258</v>
      </c>
      <c r="L4805" s="455">
        <f t="shared" ca="1" si="174"/>
        <v>125130078152039.41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125130078152039.41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521375325633.49744</v>
      </c>
      <c r="L4806" s="455">
        <f t="shared" ca="1" si="174"/>
        <v>125651453477672.91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125651453477672.91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523547722823.63708</v>
      </c>
      <c r="L4807" s="455">
        <f t="shared" ca="1" si="174"/>
        <v>126175001200496.55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126175001200496.55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525729171668.73566</v>
      </c>
      <c r="L4808" s="455">
        <f t="shared" ca="1" si="174"/>
        <v>126700730372165.28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126700730372165.28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527919709884.02197</v>
      </c>
      <c r="L4809" s="455">
        <f t="shared" ca="1" si="174"/>
        <v>127228650082049.3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127228650082049.3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530119375341.87207</v>
      </c>
      <c r="L4810" s="455">
        <f t="shared" ca="1" si="174"/>
        <v>127758769457391.17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127758769457391.17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532328206072.4632</v>
      </c>
      <c r="L4811" s="455">
        <f t="shared" ca="1" si="174"/>
        <v>128291097663463.64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128291097663463.64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534546240264.43176</v>
      </c>
      <c r="L4812" s="455">
        <f t="shared" ca="1" si="174"/>
        <v>128825643903728.08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128825643903728.08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536773516265.53357</v>
      </c>
      <c r="L4813" s="455">
        <f t="shared" ca="1" si="174"/>
        <v>129362417419993.61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129362417419993.61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539010072583.3067</v>
      </c>
      <c r="L4814" s="455">
        <f t="shared" ca="1" si="174"/>
        <v>129901427492576.92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129901427492576.92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541255947885.73718</v>
      </c>
      <c r="L4815" s="455">
        <f t="shared" ca="1" si="174"/>
        <v>130442683440462.66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130442683440462.66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543511181001.92773</v>
      </c>
      <c r="L4816" s="455">
        <f t="shared" ca="1" si="174"/>
        <v>130986194621464.58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130986194621464.58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545775810922.76904</v>
      </c>
      <c r="L4817" s="455">
        <f t="shared" ca="1" si="174"/>
        <v>131531970432387.34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131531970432387.34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548049876801.61395</v>
      </c>
      <c r="L4818" s="455">
        <f t="shared" ca="1" si="174"/>
        <v>132080020309188.95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132080020309188.95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550333417954.95398</v>
      </c>
      <c r="L4819" s="455">
        <f t="shared" ca="1" si="174"/>
        <v>132630353727143.91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132630353727143.91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552626473863.09961</v>
      </c>
      <c r="L4820" s="455">
        <f t="shared" ca="1" si="174"/>
        <v>133182980201007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133182980201007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554929084170.86255</v>
      </c>
      <c r="L4821" s="455">
        <f t="shared" ca="1" si="174"/>
        <v>133737909285177.86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133737909285177.86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557241288688.24109</v>
      </c>
      <c r="L4822" s="455">
        <f t="shared" ca="1" si="174"/>
        <v>134295150573866.09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134295150573866.09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559563127391.10864</v>
      </c>
      <c r="L4823" s="455">
        <f t="shared" ca="1" si="174"/>
        <v>134854713701257.2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134854713701257.2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561894640421.90503</v>
      </c>
      <c r="L4824" s="455">
        <f t="shared" ca="1" si="174"/>
        <v>135416608341679.11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135416608341679.11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564235868090.32971</v>
      </c>
      <c r="L4825" s="455">
        <f t="shared" ca="1" si="174"/>
        <v>135980844209769.44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135980844209769.44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566586850874.03931</v>
      </c>
      <c r="L4826" s="455">
        <f t="shared" ca="1" si="174"/>
        <v>136547431060643.48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136547431060643.48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568947629419.3479</v>
      </c>
      <c r="L4827" s="455">
        <f t="shared" ca="1" si="174"/>
        <v>137116378690062.83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137116378690062.83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571318244541.92847</v>
      </c>
      <c r="L4828" s="455">
        <f t="shared" ca="1" si="174"/>
        <v>137687696934604.75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137687696934604.75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573698737227.5199</v>
      </c>
      <c r="L4829" s="455">
        <f t="shared" ca="1" si="174"/>
        <v>138261395671832.27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138261395671832.27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576089148632.6344</v>
      </c>
      <c r="L4830" s="455">
        <f t="shared" ca="1" si="174"/>
        <v>138837484820464.91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138837484820464.91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578489520085.27039</v>
      </c>
      <c r="L4831" s="455">
        <f t="shared" ca="1" si="174"/>
        <v>139415974340550.17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139415974340550.17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580899893085.62573</v>
      </c>
      <c r="L4832" s="455">
        <f t="shared" ca="1" si="174"/>
        <v>139996874233635.8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139996874233635.8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583320309306.8158</v>
      </c>
      <c r="L4833" s="455">
        <f t="shared" ca="1" si="174"/>
        <v>140580194542942.61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140580194542942.61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585750810595.59424</v>
      </c>
      <c r="L4834" s="455">
        <f t="shared" ca="1" si="174"/>
        <v>141165945353538.22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141165945353538.22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588191438973.07593</v>
      </c>
      <c r="L4835" s="455">
        <f t="shared" ca="1" si="174"/>
        <v>141754136792511.28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141754136792511.28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590642236635.46362</v>
      </c>
      <c r="L4836" s="455">
        <f t="shared" ca="1" si="174"/>
        <v>142344779029146.75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142344779029146.75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593103245954.77808</v>
      </c>
      <c r="L4837" s="455">
        <f t="shared" ca="1" si="174"/>
        <v>142937882275101.53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142937882275101.53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595574509479.58972</v>
      </c>
      <c r="L4838" s="455">
        <f t="shared" ca="1" si="174"/>
        <v>143533456784581.13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143533456784581.13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598056069935.75464</v>
      </c>
      <c r="L4839" s="455">
        <f t="shared" ca="1" si="174"/>
        <v>144131512854516.88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144131512854516.88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600547970227.15369</v>
      </c>
      <c r="L4840" s="455">
        <f t="shared" ca="1" si="174"/>
        <v>144732060824744.03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144732060824744.03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603050253436.43347</v>
      </c>
      <c r="L4841" s="455">
        <f t="shared" ca="1" si="174"/>
        <v>145335111078180.47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145335111078180.47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605562962825.75195</v>
      </c>
      <c r="L4842" s="455">
        <f t="shared" ca="1" si="174"/>
        <v>145940674041006.22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145940674041006.22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608086141837.52588</v>
      </c>
      <c r="L4843" s="455">
        <f t="shared" ca="1" si="174"/>
        <v>146548760182843.75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146548760182843.75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610619834095.18225</v>
      </c>
      <c r="L4844" s="455">
        <f t="shared" ca="1" si="174"/>
        <v>147159380016938.94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147159380016938.94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613164083403.91223</v>
      </c>
      <c r="L4845" s="455">
        <f t="shared" ca="1" si="174"/>
        <v>147772544100342.84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147772544100342.84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615718933751.42847</v>
      </c>
      <c r="L4846" s="455">
        <f t="shared" ca="1" si="174"/>
        <v>148388263034094.28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148388263034094.28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618284429308.7262</v>
      </c>
      <c r="L4847" s="455">
        <f t="shared" ca="1" si="174"/>
        <v>149006547463403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149006547463403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620860614430.84583</v>
      </c>
      <c r="L4848" s="455">
        <f t="shared" ca="1" si="174"/>
        <v>149627408077833.84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149627408077833.84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623447533657.64099</v>
      </c>
      <c r="L4849" s="455">
        <f t="shared" ca="1" si="174"/>
        <v>150250855611491.5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150250855611491.5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626045231714.54785</v>
      </c>
      <c r="L4850" s="455">
        <f t="shared" ca="1" si="174"/>
        <v>150876900843206.06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150876900843206.06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628653753513.35864</v>
      </c>
      <c r="L4851" s="455">
        <f t="shared" ca="1" si="174"/>
        <v>151505554596719.41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151505554596719.41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631273144152.99756</v>
      </c>
      <c r="L4852" s="455">
        <f t="shared" ca="1" si="174"/>
        <v>152136827740872.41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152136827740872.41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633903448920.30164</v>
      </c>
      <c r="L4853" s="455">
        <f t="shared" ref="L4853:L5107" ca="1" si="179">I4853-J4853+K4853</f>
        <v>152770731189792.72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152770731189792.72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636544713290.80298</v>
      </c>
      <c r="L4854" s="455">
        <f t="shared" ca="1" si="179"/>
        <v>153407275903083.53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153407275903083.53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639196982929.51465</v>
      </c>
      <c r="L4855" s="455">
        <f t="shared" ca="1" si="179"/>
        <v>154046472886013.03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154046472886013.03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641860303691.72095</v>
      </c>
      <c r="L4856" s="455">
        <f t="shared" ca="1" si="179"/>
        <v>154688333189704.75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154688333189704.75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644534721623.76978</v>
      </c>
      <c r="L4857" s="455">
        <f t="shared" ca="1" si="179"/>
        <v>155332867911328.53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155332867911328.53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647220282963.8689</v>
      </c>
      <c r="L4858" s="455">
        <f t="shared" ca="1" si="179"/>
        <v>155980088194292.41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155980088194292.41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649917034142.88501</v>
      </c>
      <c r="L4859" s="455">
        <f t="shared" ca="1" si="179"/>
        <v>156630005228435.28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156630005228435.28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652625021785.14697</v>
      </c>
      <c r="L4860" s="455">
        <f t="shared" ca="1" si="179"/>
        <v>157282630250220.44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157282630250220.44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655344292709.25183</v>
      </c>
      <c r="L4861" s="455">
        <f t="shared" ca="1" si="179"/>
        <v>157937974542929.69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157937974542929.69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658074893928.87366</v>
      </c>
      <c r="L4862" s="455">
        <f t="shared" ca="1" si="179"/>
        <v>158596049436858.56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158596049436858.56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660816872653.57739</v>
      </c>
      <c r="L4863" s="455">
        <f t="shared" ca="1" si="179"/>
        <v>159256866309512.13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159256866309512.13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663570276289.63379</v>
      </c>
      <c r="L4864" s="455">
        <f t="shared" ca="1" si="179"/>
        <v>159920436585801.75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159920436585801.75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666335152440.84058</v>
      </c>
      <c r="L4865" s="455">
        <f t="shared" ca="1" si="179"/>
        <v>160586771738242.59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160586771738242.59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669111548909.34412</v>
      </c>
      <c r="L4866" s="455">
        <f t="shared" ca="1" si="179"/>
        <v>161255883287151.94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161255883287151.94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671899513696.46643</v>
      </c>
      <c r="L4867" s="455">
        <f t="shared" ca="1" si="179"/>
        <v>161927782800848.41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161927782800848.41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674699095003.53503</v>
      </c>
      <c r="L4868" s="455">
        <f t="shared" ca="1" si="179"/>
        <v>162602481895851.94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162602481895851.94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677510341232.71643</v>
      </c>
      <c r="L4869" s="455">
        <f t="shared" ca="1" si="179"/>
        <v>163279992237084.66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163279992237084.66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680333300987.85278</v>
      </c>
      <c r="L4870" s="455">
        <f t="shared" ca="1" si="179"/>
        <v>163960325538072.5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163960325538072.5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683168023075.30212</v>
      </c>
      <c r="L4871" s="455">
        <f t="shared" ca="1" si="179"/>
        <v>164643493561147.81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164643493561147.81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686014556504.78259</v>
      </c>
      <c r="L4872" s="455">
        <f t="shared" ca="1" si="179"/>
        <v>165329508117652.59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165329508117652.59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688872950490.21912</v>
      </c>
      <c r="L4873" s="455">
        <f t="shared" ca="1" si="179"/>
        <v>166018381068142.81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166018381068142.81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691743254450.59509</v>
      </c>
      <c r="L4874" s="455">
        <f t="shared" ca="1" si="179"/>
        <v>166710124322593.41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166710124322593.41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694625518010.80591</v>
      </c>
      <c r="L4875" s="455">
        <f t="shared" ca="1" si="179"/>
        <v>167404749840604.22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167404749840604.22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697519791002.51758</v>
      </c>
      <c r="L4876" s="455">
        <f t="shared" ca="1" si="179"/>
        <v>168102269631606.75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168102269631606.75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700426123465.02808</v>
      </c>
      <c r="L4877" s="455">
        <f t="shared" ca="1" si="179"/>
        <v>168802695755071.78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168802695755071.78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703344565646.13245</v>
      </c>
      <c r="L4878" s="455">
        <f t="shared" ca="1" si="179"/>
        <v>169506040320717.91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169506040320717.91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706275168002.99121</v>
      </c>
      <c r="L4879" s="455">
        <f t="shared" ca="1" si="179"/>
        <v>170212315488720.91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170212315488720.91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709217981203.00378</v>
      </c>
      <c r="L4880" s="455">
        <f t="shared" ca="1" si="179"/>
        <v>170921533469923.91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170921533469923.91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712173056124.68298</v>
      </c>
      <c r="L4881" s="455">
        <f t="shared" ca="1" si="179"/>
        <v>171633706526048.59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171633706526048.59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715140443858.53577</v>
      </c>
      <c r="L4882" s="455">
        <f t="shared" ca="1" si="179"/>
        <v>172348846969907.13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172348846969907.13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718120195707.94629</v>
      </c>
      <c r="L4883" s="455">
        <f t="shared" ca="1" si="179"/>
        <v>173066967165615.06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173066967165615.06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721112363190.06274</v>
      </c>
      <c r="L4884" s="455">
        <f t="shared" ca="1" si="179"/>
        <v>173788079528805.13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173788079528805.13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724116998036.68799</v>
      </c>
      <c r="L4885" s="455">
        <f t="shared" ca="1" si="179"/>
        <v>174512196526841.81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174512196526841.81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727134152195.17419</v>
      </c>
      <c r="L4886" s="455">
        <f t="shared" ca="1" si="179"/>
        <v>175239330679037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175239330679037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730163877829.3208</v>
      </c>
      <c r="L4887" s="455">
        <f t="shared" ca="1" si="179"/>
        <v>175969494556866.31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175969494556866.31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733206227320.27625</v>
      </c>
      <c r="L4888" s="455">
        <f t="shared" ca="1" si="179"/>
        <v>176702700784186.59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176702700784186.59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736261253267.44409</v>
      </c>
      <c r="L4889" s="455">
        <f t="shared" ca="1" si="179"/>
        <v>177438962037454.03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177438962037454.03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739329008489.39185</v>
      </c>
      <c r="L4890" s="455">
        <f t="shared" ca="1" si="179"/>
        <v>178178291045943.44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178178291045943.44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742409546024.76428</v>
      </c>
      <c r="L4891" s="455">
        <f t="shared" ca="1" si="179"/>
        <v>178920700591968.19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178920700591968.19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745502919133.20081</v>
      </c>
      <c r="L4892" s="455">
        <f t="shared" ca="1" si="179"/>
        <v>179666203511101.38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179666203511101.38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748609181296.25574</v>
      </c>
      <c r="L4893" s="455">
        <f t="shared" ca="1" si="179"/>
        <v>180414812692397.63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180414812692397.63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751728386218.32349</v>
      </c>
      <c r="L4894" s="455">
        <f t="shared" ca="1" si="179"/>
        <v>181166541078615.94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181166541078615.94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754860587827.56641</v>
      </c>
      <c r="L4895" s="455">
        <f t="shared" ca="1" si="179"/>
        <v>181921401666443.5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181921401666443.5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758005840276.8479</v>
      </c>
      <c r="L4896" s="455">
        <f t="shared" ca="1" si="179"/>
        <v>182679407506720.34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182679407506720.34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761164197944.66809</v>
      </c>
      <c r="L4897" s="455">
        <f t="shared" ca="1" si="179"/>
        <v>183440571704665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183440571704665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764335715436.10413</v>
      </c>
      <c r="L4898" s="455">
        <f t="shared" ca="1" si="179"/>
        <v>184204907420101.09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184204907420101.09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767520447583.75452</v>
      </c>
      <c r="L4899" s="455">
        <f t="shared" ca="1" si="179"/>
        <v>184972427867684.84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184972427867684.84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770718449448.68689</v>
      </c>
      <c r="L4900" s="455">
        <f t="shared" ca="1" si="179"/>
        <v>185743146317133.53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185743146317133.53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773929776321.38965</v>
      </c>
      <c r="L4901" s="455">
        <f t="shared" ca="1" si="179"/>
        <v>186517076093454.91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186517076093454.91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777154483722.72876</v>
      </c>
      <c r="L4902" s="455">
        <f t="shared" ca="1" si="179"/>
        <v>187294230577177.63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187294230577177.63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780392627404.90674</v>
      </c>
      <c r="L4903" s="455">
        <f t="shared" ca="1" si="179"/>
        <v>188074623204582.53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188074623204582.53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783644263352.42725</v>
      </c>
      <c r="L4904" s="455">
        <f t="shared" ca="1" si="179"/>
        <v>188858267467934.97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188858267467934.97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786909447783.06238</v>
      </c>
      <c r="L4905" s="455">
        <f t="shared" ca="1" si="179"/>
        <v>189645176915718.03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189645176915718.03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790188237148.82507</v>
      </c>
      <c r="L4906" s="455">
        <f t="shared" ca="1" si="179"/>
        <v>190435365152866.84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190435365152866.84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793480688136.94519</v>
      </c>
      <c r="L4907" s="455">
        <f t="shared" ca="1" si="179"/>
        <v>191228845841003.78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191228845841003.78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796786857670.84912</v>
      </c>
      <c r="L4908" s="455">
        <f t="shared" ca="1" si="179"/>
        <v>192025632698674.63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192025632698674.63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800106802911.14429</v>
      </c>
      <c r="L4909" s="455">
        <f t="shared" ca="1" si="179"/>
        <v>192825739501585.78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192825739501585.78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803440581256.60742</v>
      </c>
      <c r="L4910" s="455">
        <f t="shared" ca="1" si="179"/>
        <v>193629180082842.38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193629180082842.38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806788250345.17651</v>
      </c>
      <c r="L4911" s="455">
        <f t="shared" ca="1" si="179"/>
        <v>194435968333187.56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194435968333187.56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810149868054.94812</v>
      </c>
      <c r="L4912" s="455">
        <f t="shared" ca="1" si="179"/>
        <v>195246118201242.5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195246118201242.5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813525492505.17712</v>
      </c>
      <c r="L4913" s="455">
        <f t="shared" ca="1" si="179"/>
        <v>196059643693747.69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196059643693747.69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816915182057.28198</v>
      </c>
      <c r="L4914" s="455">
        <f t="shared" ca="1" si="179"/>
        <v>196876558875804.97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196876558875804.97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820318995315.854</v>
      </c>
      <c r="L4915" s="455">
        <f t="shared" ca="1" si="179"/>
        <v>197696877871120.81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197696877871120.81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823736991129.67004</v>
      </c>
      <c r="L4916" s="455">
        <f t="shared" ca="1" si="179"/>
        <v>198520614862250.47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198520614862250.47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827169228592.71033</v>
      </c>
      <c r="L4917" s="455">
        <f t="shared" ca="1" si="179"/>
        <v>199347784090843.19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199347784090843.19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830615767045.17993</v>
      </c>
      <c r="L4918" s="455">
        <f t="shared" ca="1" si="179"/>
        <v>200178399857888.38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200178399857888.38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834076666074.53491</v>
      </c>
      <c r="L4919" s="455">
        <f t="shared" ca="1" si="179"/>
        <v>201012476523962.91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201012476523962.91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837551985516.51208</v>
      </c>
      <c r="L4920" s="455">
        <f t="shared" ca="1" si="179"/>
        <v>201850028509479.41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201850028509479.41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841041785456.16418</v>
      </c>
      <c r="L4921" s="455">
        <f t="shared" ca="1" si="179"/>
        <v>202691070294935.56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202691070294935.56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844546126228.89819</v>
      </c>
      <c r="L4922" s="455">
        <f t="shared" ca="1" si="179"/>
        <v>203535616421164.47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203535616421164.47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848065068421.51855</v>
      </c>
      <c r="L4923" s="455">
        <f t="shared" ca="1" si="179"/>
        <v>204383681489586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204383681489586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851598672873.27502</v>
      </c>
      <c r="L4924" s="455">
        <f t="shared" ca="1" si="179"/>
        <v>205235280162459.28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205235280162459.28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855147000676.9137</v>
      </c>
      <c r="L4925" s="455">
        <f t="shared" ca="1" si="179"/>
        <v>206090427163136.19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206090427163136.19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858710113179.73413</v>
      </c>
      <c r="L4926" s="455">
        <f t="shared" ca="1" si="179"/>
        <v>206949137276315.91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206949137276315.91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862288071984.64966</v>
      </c>
      <c r="L4927" s="455">
        <f t="shared" ca="1" si="179"/>
        <v>207811425348300.56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207811425348300.56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865880938951.25232</v>
      </c>
      <c r="L4928" s="455">
        <f t="shared" ca="1" si="179"/>
        <v>208677306287251.81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208677306287251.81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869488776196.88257</v>
      </c>
      <c r="L4929" s="455">
        <f t="shared" ca="1" si="179"/>
        <v>209546795063448.69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209546795063448.69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873111646097.70288</v>
      </c>
      <c r="L4930" s="455">
        <f t="shared" ca="1" si="179"/>
        <v>210419906709546.38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210419906709546.38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876749611289.77661</v>
      </c>
      <c r="L4931" s="455">
        <f t="shared" ca="1" si="179"/>
        <v>211296656320836.16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211296656320836.16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880402734670.15063</v>
      </c>
      <c r="L4932" s="455">
        <f t="shared" ca="1" si="179"/>
        <v>212177059055506.31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212177059055506.31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884071079397.94299</v>
      </c>
      <c r="L4933" s="455">
        <f t="shared" ca="1" si="179"/>
        <v>213061130134904.25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213061130134904.25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887754708895.43433</v>
      </c>
      <c r="L4934" s="455">
        <f t="shared" ca="1" si="179"/>
        <v>213948884843799.69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213948884843799.69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891453686849.16541</v>
      </c>
      <c r="L4935" s="455">
        <f t="shared" ca="1" si="179"/>
        <v>214840338530648.84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214840338530648.84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895168077211.03687</v>
      </c>
      <c r="L4936" s="455">
        <f t="shared" ca="1" si="179"/>
        <v>215735506607859.88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215735506607859.88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898897944199.41614</v>
      </c>
      <c r="L4937" s="455">
        <f t="shared" ca="1" si="179"/>
        <v>216634404552059.28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216634404552059.28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902643352300.24695</v>
      </c>
      <c r="L4938" s="455">
        <f t="shared" ca="1" si="179"/>
        <v>217537047904359.53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217537047904359.53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906404366268.16467</v>
      </c>
      <c r="L4939" s="455">
        <f t="shared" ca="1" si="179"/>
        <v>218443452270627.69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218443452270627.69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910181051127.61536</v>
      </c>
      <c r="L4940" s="455">
        <f t="shared" ca="1" si="179"/>
        <v>219353633321755.31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219353633321755.31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913973472173.98035</v>
      </c>
      <c r="L4941" s="455">
        <f t="shared" ca="1" si="179"/>
        <v>220267606793929.28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220267606793929.28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917781694974.7052</v>
      </c>
      <c r="L4942" s="455">
        <f t="shared" ca="1" si="179"/>
        <v>221185388488904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221185388488904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921605785370.43335</v>
      </c>
      <c r="L4943" s="455">
        <f t="shared" ca="1" si="179"/>
        <v>222106994274274.44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222106994274274.44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925445809476.14343</v>
      </c>
      <c r="L4944" s="455">
        <f t="shared" ca="1" si="179"/>
        <v>223032440083750.59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223032440083750.59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929301833682.29431</v>
      </c>
      <c r="L4945" s="455">
        <f t="shared" ca="1" si="179"/>
        <v>223961741917432.88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223961741917432.88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933173924655.97021</v>
      </c>
      <c r="L4946" s="455">
        <f t="shared" ca="1" si="179"/>
        <v>224894915842088.84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224894915842088.84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937062149342.03674</v>
      </c>
      <c r="L4947" s="455">
        <f t="shared" ca="1" si="179"/>
        <v>225831977991430.88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225831977991430.88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940966574964.29529</v>
      </c>
      <c r="L4948" s="455">
        <f t="shared" ca="1" si="179"/>
        <v>226772944566395.16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226772944566395.16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944887269026.64636</v>
      </c>
      <c r="L4949" s="455">
        <f t="shared" ca="1" si="179"/>
        <v>227717831835421.81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227717831835421.81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948824299314.25745</v>
      </c>
      <c r="L4950" s="455">
        <f t="shared" ca="1" si="179"/>
        <v>228666656134736.06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228666656134736.06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952777733894.73352</v>
      </c>
      <c r="L4951" s="455">
        <f t="shared" ca="1" si="179"/>
        <v>229619433868630.78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229619433868630.78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956747641119.29492</v>
      </c>
      <c r="L4952" s="455">
        <f t="shared" ca="1" si="179"/>
        <v>230576181509750.06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230576181509750.06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960734089623.95862</v>
      </c>
      <c r="L4953" s="455">
        <f t="shared" ca="1" si="179"/>
        <v>231536915599374.03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231536915599374.03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964737148330.7251</v>
      </c>
      <c r="L4954" s="455">
        <f t="shared" ca="1" si="179"/>
        <v>232501652747704.75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232501652747704.75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968756886448.76978</v>
      </c>
      <c r="L4955" s="455">
        <f t="shared" ca="1" si="179"/>
        <v>233470409634153.53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233470409634153.53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972793373475.63965</v>
      </c>
      <c r="L4956" s="455">
        <f t="shared" ca="1" si="179"/>
        <v>234443203007629.16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234443203007629.16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976846679198.45496</v>
      </c>
      <c r="L4957" s="455">
        <f t="shared" ca="1" si="179"/>
        <v>235420049686827.63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235420049686827.63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980916873695.11499</v>
      </c>
      <c r="L4958" s="455">
        <f t="shared" ca="1" si="179"/>
        <v>236400966560522.75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236400966560522.75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985004027335.51147</v>
      </c>
      <c r="L4959" s="455">
        <f t="shared" ca="1" si="179"/>
        <v>237385970587858.25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237385970587858.25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989108210782.7428</v>
      </c>
      <c r="L4960" s="455">
        <f t="shared" ca="1" si="179"/>
        <v>238375078798641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238375078798641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993229494994.3374</v>
      </c>
      <c r="L4961" s="455">
        <f t="shared" ca="1" si="179"/>
        <v>239368308293635.34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239368308293635.34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997367951223.48071</v>
      </c>
      <c r="L4962" s="455">
        <f t="shared" ca="1" si="179"/>
        <v>240365676244858.81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240365676244858.81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1001523651020.245</v>
      </c>
      <c r="L4963" s="455">
        <f t="shared" ca="1" si="179"/>
        <v>241367199895879.06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241367199895879.06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1005696666232.8295</v>
      </c>
      <c r="L4964" s="455">
        <f t="shared" ca="1" si="179"/>
        <v>242372896562111.91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242372896562111.91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1009887069008.7994</v>
      </c>
      <c r="L4965" s="455">
        <f t="shared" ca="1" si="179"/>
        <v>243382783631120.72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243382783631120.72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1014094931796.3364</v>
      </c>
      <c r="L4966" s="455">
        <f t="shared" ca="1" si="179"/>
        <v>244396878562917.06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244396878562917.06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1018320327345.4877</v>
      </c>
      <c r="L4967" s="455">
        <f t="shared" ca="1" si="179"/>
        <v>245415198890262.56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245415198890262.56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1022563328709.4274</v>
      </c>
      <c r="L4968" s="455">
        <f t="shared" ca="1" si="179"/>
        <v>246437762218972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246437762218972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1026824009245.7167</v>
      </c>
      <c r="L4969" s="455">
        <f t="shared" ca="1" si="179"/>
        <v>247464586228217.72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247464586228217.72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1031102442617.5737</v>
      </c>
      <c r="L4970" s="455">
        <f t="shared" ca="1" si="179"/>
        <v>248495688670835.28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248495688670835.28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1035398702795.147</v>
      </c>
      <c r="L4971" s="455">
        <f t="shared" ca="1" si="179"/>
        <v>249531087373630.44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249531087373630.44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1039712864056.7935</v>
      </c>
      <c r="L4972" s="455">
        <f t="shared" ca="1" si="179"/>
        <v>250570800237687.22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250570800237687.22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1044045000990.3633</v>
      </c>
      <c r="L4973" s="455">
        <f t="shared" ca="1" si="179"/>
        <v>251614845238677.59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251614845238677.59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1048395188494.49</v>
      </c>
      <c r="L4974" s="455">
        <f t="shared" ca="1" si="179"/>
        <v>252663240427172.09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252663240427172.09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1052763501779.8835</v>
      </c>
      <c r="L4975" s="455">
        <f t="shared" ca="1" si="179"/>
        <v>253716003928951.97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253716003928951.97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1057150016370.6331</v>
      </c>
      <c r="L4976" s="455">
        <f t="shared" ca="1" si="179"/>
        <v>254773153945322.59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254773153945322.59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1061554808105.5107</v>
      </c>
      <c r="L4977" s="455">
        <f t="shared" ca="1" si="179"/>
        <v>255834708753428.09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255834708753428.09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1065977953139.2837</v>
      </c>
      <c r="L4978" s="455">
        <f t="shared" ca="1" si="179"/>
        <v>256900686706567.38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256900686706567.38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1070419527944.0308</v>
      </c>
      <c r="L4979" s="455">
        <f t="shared" ca="1" si="179"/>
        <v>257971106234511.41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257971106234511.41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1074879609310.4642</v>
      </c>
      <c r="L4980" s="455">
        <f t="shared" ca="1" si="179"/>
        <v>259045985843821.88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259045985843821.88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1079358274349.2578</v>
      </c>
      <c r="L4981" s="455">
        <f t="shared" ca="1" si="179"/>
        <v>260125344118171.13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260125344118171.13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1083855600492.3796</v>
      </c>
      <c r="L4982" s="455">
        <f t="shared" ca="1" si="179"/>
        <v>261209199718663.5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261209199718663.5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1088371665494.4313</v>
      </c>
      <c r="L4983" s="455">
        <f t="shared" ca="1" si="179"/>
        <v>262297571384157.94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262297571384157.94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1092906547433.9913</v>
      </c>
      <c r="L4984" s="455">
        <f t="shared" ca="1" si="179"/>
        <v>263390477931591.94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263390477931591.94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1097460324714.9663</v>
      </c>
      <c r="L4985" s="455">
        <f t="shared" ca="1" si="179"/>
        <v>264487938256306.91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264487938256306.91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1102033076067.9453</v>
      </c>
      <c r="L4986" s="455">
        <f t="shared" ca="1" si="179"/>
        <v>265589971332374.84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265589971332374.84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1106624880551.5618</v>
      </c>
      <c r="L4987" s="455">
        <f t="shared" ca="1" si="179"/>
        <v>266696596212926.41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266696596212926.41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1111235817553.8601</v>
      </c>
      <c r="L4988" s="455">
        <f t="shared" ca="1" si="179"/>
        <v>267807832030480.28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267807832030480.28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1115865966793.6677</v>
      </c>
      <c r="L4989" s="455">
        <f t="shared" ca="1" si="179"/>
        <v>268923697997273.94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268923697997273.94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1120515408321.9746</v>
      </c>
      <c r="L4990" s="455">
        <f t="shared" ca="1" si="179"/>
        <v>270044213405595.91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270044213405595.91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1125184222523.3162</v>
      </c>
      <c r="L4991" s="455">
        <f t="shared" ca="1" si="179"/>
        <v>271169397628119.22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271169397628119.22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1129872490117.1633</v>
      </c>
      <c r="L4992" s="455">
        <f t="shared" ca="1" si="179"/>
        <v>272299270118236.38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272299270118236.38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1134580292159.3181</v>
      </c>
      <c r="L4993" s="455">
        <f t="shared" ca="1" si="179"/>
        <v>273433850410395.69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273433850410395.69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1139307710043.3154</v>
      </c>
      <c r="L4994" s="455">
        <f t="shared" ca="1" si="179"/>
        <v>274573158120439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274573158120439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1144054825501.8291</v>
      </c>
      <c r="L4995" s="455">
        <f t="shared" ca="1" si="179"/>
        <v>275717212945940.84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275717212945940.84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1148821720608.0869</v>
      </c>
      <c r="L4996" s="455">
        <f t="shared" ca="1" si="179"/>
        <v>276866034666548.94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276866034666548.94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1153608477777.2871</v>
      </c>
      <c r="L4997" s="455">
        <f t="shared" ca="1" si="179"/>
        <v>278019643144326.22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278019643144326.22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1158415179768.0259</v>
      </c>
      <c r="L4998" s="455">
        <f t="shared" ca="1" si="179"/>
        <v>279178058324094.25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279178058324094.25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1163241909683.7261</v>
      </c>
      <c r="L4999" s="455">
        <f t="shared" ca="1" si="179"/>
        <v>280341300233777.97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280341300233777.97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1168088750974.0747</v>
      </c>
      <c r="L5000" s="455">
        <f t="shared" ca="1" si="179"/>
        <v>281509388984752.06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281509388984752.06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1172955787436.4668</v>
      </c>
      <c r="L5001" s="455">
        <f t="shared" ca="1" si="179"/>
        <v>282682344772188.5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282682344772188.5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1177843103217.4521</v>
      </c>
      <c r="L5002" s="455">
        <f t="shared" ca="1" si="179"/>
        <v>283860187875405.94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283860187875405.94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1182750782814.1914</v>
      </c>
      <c r="L5003" s="455">
        <f t="shared" ca="1" si="179"/>
        <v>285042938658220.13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285042938658220.13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1187678911075.9172</v>
      </c>
      <c r="L5004" s="455">
        <f t="shared" ca="1" si="179"/>
        <v>286230617569296.06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286230617569296.06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1192627573205.4001</v>
      </c>
      <c r="L5005" s="455">
        <f t="shared" ca="1" si="179"/>
        <v>287423245142501.44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287423245142501.44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1197596854760.4226</v>
      </c>
      <c r="L5006" s="455">
        <f t="shared" ca="1" si="179"/>
        <v>288620841997261.88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288620841997261.88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1202586841655.2578</v>
      </c>
      <c r="L5007" s="455">
        <f t="shared" ca="1" si="179"/>
        <v>289823428838917.13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289823428838917.13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1207597620162.1548</v>
      </c>
      <c r="L5008" s="455">
        <f t="shared" ca="1" si="179"/>
        <v>291031026459079.25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291031026459079.25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1212629276912.8301</v>
      </c>
      <c r="L5009" s="455">
        <f t="shared" ca="1" si="179"/>
        <v>292243655735992.06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292243655735992.06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1217681898899.9668</v>
      </c>
      <c r="L5010" s="455">
        <f t="shared" ca="1" si="179"/>
        <v>293461337634892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293461337634892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1222755573478.7166</v>
      </c>
      <c r="L5011" s="455">
        <f t="shared" ca="1" si="179"/>
        <v>294684093208370.69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294684093208370.69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1227850388368.2112</v>
      </c>
      <c r="L5012" s="455">
        <f t="shared" ca="1" si="179"/>
        <v>295911943596738.88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295911943596738.88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1232966431653.0786</v>
      </c>
      <c r="L5013" s="455">
        <f t="shared" ca="1" si="179"/>
        <v>297144910028391.94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297144910028391.94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1238103791784.9663</v>
      </c>
      <c r="L5014" s="455">
        <f t="shared" ca="1" si="179"/>
        <v>298383013820176.88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298383013820176.88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1243262557584.0703</v>
      </c>
      <c r="L5015" s="455">
        <f t="shared" ca="1" si="179"/>
        <v>299626276377760.94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299626276377760.94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1248442818240.6707</v>
      </c>
      <c r="L5016" s="455">
        <f t="shared" ca="1" si="179"/>
        <v>300874719196001.63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300874719196001.63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1253644663316.6733</v>
      </c>
      <c r="L5017" s="455">
        <f t="shared" ca="1" si="179"/>
        <v>302128363859318.31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302128363859318.31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1258868182747.1597</v>
      </c>
      <c r="L5018" s="455">
        <f t="shared" ca="1" si="179"/>
        <v>303387232042065.5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303387232042065.5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1264113466841.9395</v>
      </c>
      <c r="L5019" s="455">
        <f t="shared" ca="1" si="179"/>
        <v>304651345508907.44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304651345508907.44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1269380606287.1143</v>
      </c>
      <c r="L5020" s="455">
        <f t="shared" ca="1" si="179"/>
        <v>305920726115194.56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305920726115194.56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1274669692146.644</v>
      </c>
      <c r="L5021" s="455">
        <f t="shared" ca="1" si="179"/>
        <v>307195395807341.19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307195395807341.19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1279980815863.9216</v>
      </c>
      <c r="L5022" s="455">
        <f t="shared" ca="1" si="179"/>
        <v>308475376623205.13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308475376623205.13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1285314069263.3547</v>
      </c>
      <c r="L5023" s="455">
        <f t="shared" ca="1" si="179"/>
        <v>309760690692468.5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309760690692468.5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1290669544551.9521</v>
      </c>
      <c r="L5024" s="455">
        <f t="shared" ca="1" si="179"/>
        <v>311051360237020.44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311051360237020.44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1296047334320.9185</v>
      </c>
      <c r="L5025" s="455">
        <f t="shared" ca="1" si="179"/>
        <v>312347407571341.38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312347407571341.38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1301447531547.2556</v>
      </c>
      <c r="L5026" s="455">
        <f t="shared" ca="1" si="179"/>
        <v>313648855102888.63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313648855102888.63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1306870229595.3691</v>
      </c>
      <c r="L5027" s="455">
        <f t="shared" ca="1" si="179"/>
        <v>314955725332484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314955725332484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1312315522218.6833</v>
      </c>
      <c r="L5028" s="455">
        <f t="shared" ca="1" si="179"/>
        <v>316268040854702.69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316268040854702.69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1317783503561.2612</v>
      </c>
      <c r="L5029" s="455">
        <f t="shared" ca="1" si="179"/>
        <v>317585824358263.94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317585824358263.94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1323274268159.4331</v>
      </c>
      <c r="L5030" s="455">
        <f t="shared" ca="1" si="179"/>
        <v>318909098626423.38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318909098626423.38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1328787910943.4307</v>
      </c>
      <c r="L5031" s="455">
        <f t="shared" ca="1" si="179"/>
        <v>320237886537366.81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320237886537366.81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1334324527239.0283</v>
      </c>
      <c r="L5032" s="455">
        <f t="shared" ca="1" si="179"/>
        <v>321572211064605.81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321572211064605.81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1339884212769.1909</v>
      </c>
      <c r="L5033" s="455">
        <f t="shared" ca="1" si="179"/>
        <v>322912095277375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322912095277375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1345467063655.7292</v>
      </c>
      <c r="L5034" s="455">
        <f t="shared" ca="1" si="179"/>
        <v>324257562341030.75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324257562341030.75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1351073176420.9614</v>
      </c>
      <c r="L5035" s="455">
        <f t="shared" ca="1" si="179"/>
        <v>325608635517451.69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325608635517451.69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1356702647989.3821</v>
      </c>
      <c r="L5036" s="455">
        <f t="shared" ca="1" si="179"/>
        <v>326965338165441.06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326965338165441.06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1362355575689.3376</v>
      </c>
      <c r="L5037" s="455">
        <f t="shared" ca="1" si="179"/>
        <v>328327693741130.38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328327693741130.38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1368032057254.71</v>
      </c>
      <c r="L5038" s="455">
        <f t="shared" ca="1" si="179"/>
        <v>329695725798385.06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329695725798385.06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1373732190826.6045</v>
      </c>
      <c r="L5039" s="455">
        <f t="shared" ca="1" si="179"/>
        <v>331069457989211.69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331069457989211.69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1379456074955.0486</v>
      </c>
      <c r="L5040" s="455">
        <f t="shared" ca="1" si="179"/>
        <v>332448914064166.75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332448914064166.75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1385203808600.6948</v>
      </c>
      <c r="L5041" s="455">
        <f t="shared" ca="1" si="179"/>
        <v>333834117872767.44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333834117872767.44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1390975491136.531</v>
      </c>
      <c r="L5042" s="455">
        <f t="shared" ca="1" si="179"/>
        <v>335225093363903.94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335225093363903.94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1396771222349.5996</v>
      </c>
      <c r="L5043" s="455">
        <f t="shared" ca="1" si="179"/>
        <v>336621864586253.56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336621864586253.56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1402591102442.7231</v>
      </c>
      <c r="L5044" s="455">
        <f t="shared" ca="1" si="179"/>
        <v>338024455688696.31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338024455688696.31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1408435232036.2346</v>
      </c>
      <c r="L5045" s="455">
        <f t="shared" ca="1" si="179"/>
        <v>339432890920732.56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339432890920732.56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1414303712169.719</v>
      </c>
      <c r="L5046" s="455">
        <f t="shared" ca="1" si="179"/>
        <v>340847194632902.31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340847194632902.31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1420196644303.7595</v>
      </c>
      <c r="L5047" s="455">
        <f t="shared" ca="1" si="179"/>
        <v>342267391277206.06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342267391277206.06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1426114130321.6919</v>
      </c>
      <c r="L5048" s="455">
        <f t="shared" ca="1" si="179"/>
        <v>343693505407527.75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343693505407527.75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1432056272531.3657</v>
      </c>
      <c r="L5049" s="455">
        <f t="shared" ca="1" si="179"/>
        <v>345125561680059.13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345125561680059.13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1438023173666.9131</v>
      </c>
      <c r="L5050" s="455">
        <f t="shared" ca="1" si="179"/>
        <v>346563584853726.06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346563584853726.06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1444014936890.5251</v>
      </c>
      <c r="L5051" s="455">
        <f t="shared" ca="1" si="179"/>
        <v>348007599790616.56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348007599790616.56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1450031665794.2356</v>
      </c>
      <c r="L5052" s="455">
        <f t="shared" ca="1" si="179"/>
        <v>349457631456410.81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349457631456410.81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1456073464401.7117</v>
      </c>
      <c r="L5053" s="455">
        <f t="shared" ca="1" si="179"/>
        <v>350913704920812.5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350913704920812.5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1462140437170.052</v>
      </c>
      <c r="L5054" s="455">
        <f t="shared" ca="1" si="179"/>
        <v>352375845357982.56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352375845357982.56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1468232688991.594</v>
      </c>
      <c r="L5055" s="455">
        <f t="shared" ca="1" si="179"/>
        <v>353844078046974.19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353844078046974.19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1474350325195.7258</v>
      </c>
      <c r="L5056" s="455">
        <f t="shared" ca="1" si="179"/>
        <v>355318428372169.94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355318428372169.94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1480493451550.708</v>
      </c>
      <c r="L5057" s="455">
        <f t="shared" ca="1" si="179"/>
        <v>356798921823720.63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356798921823720.63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1486662174265.5027</v>
      </c>
      <c r="L5058" s="455">
        <f t="shared" ca="1" si="179"/>
        <v>358285583997986.13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358285583997986.13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1492856599991.6089</v>
      </c>
      <c r="L5059" s="455">
        <f t="shared" ca="1" si="179"/>
        <v>359778440597977.75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359778440597977.75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1499076835824.9072</v>
      </c>
      <c r="L5060" s="455">
        <f t="shared" ca="1" si="179"/>
        <v>361277517433802.69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361277517433802.69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1505322989307.5112</v>
      </c>
      <c r="L5061" s="455">
        <f t="shared" ca="1" si="179"/>
        <v>362782840423110.19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362782840423110.19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1511595168429.6257</v>
      </c>
      <c r="L5062" s="455">
        <f t="shared" ca="1" si="179"/>
        <v>364294435591539.81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364294435591539.81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1517893481631.4158</v>
      </c>
      <c r="L5063" s="455">
        <f t="shared" ca="1" si="179"/>
        <v>365812329073171.25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365812329073171.25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1524218037804.8801</v>
      </c>
      <c r="L5064" s="455">
        <f t="shared" ca="1" si="179"/>
        <v>367336547110976.13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367336547110976.13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1530568946295.7339</v>
      </c>
      <c r="L5065" s="455">
        <f t="shared" ca="1" si="179"/>
        <v>368867116057271.88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368867116057271.88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1536946316905.2996</v>
      </c>
      <c r="L5066" s="455">
        <f t="shared" ca="1" si="179"/>
        <v>370404062374177.19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370404062374177.19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1543350259892.405</v>
      </c>
      <c r="L5067" s="455">
        <f t="shared" ca="1" si="179"/>
        <v>371947412634069.56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371947412634069.56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1549780885975.2898</v>
      </c>
      <c r="L5068" s="455">
        <f t="shared" ca="1" si="179"/>
        <v>373497193520044.88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373497193520044.88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1556238306333.5203</v>
      </c>
      <c r="L5069" s="455">
        <f t="shared" ca="1" si="179"/>
        <v>375053431826378.38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375053431826378.38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1562722632609.9099</v>
      </c>
      <c r="L5070" s="455">
        <f t="shared" ca="1" si="179"/>
        <v>376616154458988.31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376616154458988.31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1569233976912.4512</v>
      </c>
      <c r="L5071" s="455">
        <f t="shared" ca="1" si="179"/>
        <v>378185388435900.75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378185388435900.75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1575772451816.2532</v>
      </c>
      <c r="L5072" s="455">
        <f t="shared" ca="1" si="179"/>
        <v>379761160887717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379761160887717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1582338170365.4875</v>
      </c>
      <c r="L5073" s="455">
        <f t="shared" ca="1" si="179"/>
        <v>381343499058082.5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381343499058082.5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1588931246075.3438</v>
      </c>
      <c r="L5074" s="455">
        <f t="shared" ca="1" si="179"/>
        <v>382932430304157.88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382932430304157.88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1595551792933.9912</v>
      </c>
      <c r="L5075" s="455">
        <f t="shared" ca="1" si="179"/>
        <v>384527982097091.88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384527982097091.88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1602199925404.5496</v>
      </c>
      <c r="L5076" s="455">
        <f t="shared" ca="1" si="179"/>
        <v>386130182022496.44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386130182022496.44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1608875758427.0684</v>
      </c>
      <c r="L5077" s="455">
        <f t="shared" ca="1" si="179"/>
        <v>387739057780923.5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387739057780923.5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1615579407420.5146</v>
      </c>
      <c r="L5078" s="455">
        <f t="shared" ca="1" si="179"/>
        <v>389354637188344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389354637188344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1622310988284.7666</v>
      </c>
      <c r="L5079" s="455">
        <f t="shared" ca="1" si="179"/>
        <v>390976948176628.75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390976948176628.75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1629070617402.6199</v>
      </c>
      <c r="L5080" s="455">
        <f t="shared" ca="1" si="179"/>
        <v>392606018794031.38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392606018794031.38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1635858411641.7974</v>
      </c>
      <c r="L5081" s="455">
        <f t="shared" ca="1" si="179"/>
        <v>394241877205673.19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394241877205673.19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1642674488356.9717</v>
      </c>
      <c r="L5082" s="455">
        <f t="shared" ca="1" si="179"/>
        <v>395884551694030.19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395884551694030.19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1649518965391.7925</v>
      </c>
      <c r="L5083" s="455">
        <f t="shared" ca="1" si="179"/>
        <v>397534070659422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397534070659422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1656391961080.925</v>
      </c>
      <c r="L5084" s="455">
        <f t="shared" ca="1" si="179"/>
        <v>399190462620502.94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399190462620502.94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1663293594252.0955</v>
      </c>
      <c r="L5085" s="455">
        <f t="shared" ca="1" si="179"/>
        <v>400853756214755.06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400853756214755.06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1670223984228.146</v>
      </c>
      <c r="L5086" s="455">
        <f t="shared" ca="1" si="179"/>
        <v>402523980198983.19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402523980198983.19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1677183250829.0967</v>
      </c>
      <c r="L5087" s="455">
        <f t="shared" ca="1" si="179"/>
        <v>404201163449812.31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404201163449812.31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1684171514374.218</v>
      </c>
      <c r="L5088" s="455">
        <f t="shared" ca="1" si="179"/>
        <v>405885334964186.5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405885334964186.5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1691188895684.1104</v>
      </c>
      <c r="L5089" s="455">
        <f t="shared" ca="1" si="179"/>
        <v>407576523859870.63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407576523859870.63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1698235516082.7942</v>
      </c>
      <c r="L5090" s="455">
        <f t="shared" ca="1" si="179"/>
        <v>409274759375953.44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409274759375953.44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1705311497399.8059</v>
      </c>
      <c r="L5091" s="455">
        <f t="shared" ca="1" si="179"/>
        <v>410980070873353.25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410980070873353.25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1712416961972.3052</v>
      </c>
      <c r="L5092" s="455">
        <f t="shared" ca="1" si="179"/>
        <v>412692487835325.56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412692487835325.56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1719552032647.1899</v>
      </c>
      <c r="L5093" s="455">
        <f t="shared" ca="1" si="179"/>
        <v>414412039867972.75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414412039867972.75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1726716832783.2197</v>
      </c>
      <c r="L5094" s="455">
        <f t="shared" ca="1" si="179"/>
        <v>416138756700756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416138756700756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1733911486253.1499</v>
      </c>
      <c r="L5095" s="455">
        <f t="shared" ca="1" si="179"/>
        <v>417872668187009.13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417872668187009.13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1741136117445.8713</v>
      </c>
      <c r="L5096" s="455">
        <f t="shared" ca="1" si="179"/>
        <v>419613804304455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419613804304455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1748390851268.5625</v>
      </c>
      <c r="L5097" s="455">
        <f t="shared" ca="1" si="179"/>
        <v>421362195155723.56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421362195155723.56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1755675813148.8481</v>
      </c>
      <c r="L5098" s="455">
        <f t="shared" ca="1" si="179"/>
        <v>423117870968872.44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423117870968872.44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1762991129036.9685</v>
      </c>
      <c r="L5099" s="455">
        <f t="shared" ca="1" si="179"/>
        <v>424880862097909.38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424880862097909.38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1770336925407.9558</v>
      </c>
      <c r="L5100" s="455">
        <f t="shared" ca="1" si="179"/>
        <v>426651199023317.31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426651199023317.31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1777713329263.822</v>
      </c>
      <c r="L5101" s="455">
        <f t="shared" ca="1" si="179"/>
        <v>428428912352581.13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428428912352581.13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1785120468135.7546</v>
      </c>
      <c r="L5102" s="455">
        <f t="shared" ca="1" si="179"/>
        <v>430214032820716.88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430214032820716.88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1792558470086.3203</v>
      </c>
      <c r="L5103" s="455">
        <f t="shared" ca="1" si="179"/>
        <v>432006591290803.19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432006591290803.19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1800027463711.6799</v>
      </c>
      <c r="L5104" s="455">
        <f t="shared" ca="1" si="179"/>
        <v>433806618754514.88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433806618754514.88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1807527578143.812</v>
      </c>
      <c r="L5105" s="455">
        <f t="shared" ca="1" si="179"/>
        <v>435614146332658.69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435614146332658.69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1815058943052.7444</v>
      </c>
      <c r="L5106" s="455">
        <f t="shared" ca="1" si="179"/>
        <v>437429205275711.44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437429205275711.44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1822621688648.7976</v>
      </c>
      <c r="L5107" s="455">
        <f t="shared" ca="1" si="179"/>
        <v>439251826964360.25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439251826964360.25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1830215945684.8342</v>
      </c>
      <c r="L5108" s="455">
        <f t="shared" ref="L5108:L5362" ca="1" si="184">I5108-J5108+K5108</f>
        <v>441082042910045.06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441082042910045.06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1837841845458.521</v>
      </c>
      <c r="L5109" s="455">
        <f t="shared" ca="1" si="184"/>
        <v>442919884755503.56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442919884755503.56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1845499519814.5981</v>
      </c>
      <c r="L5110" s="455">
        <f t="shared" ca="1" si="184"/>
        <v>444765384275318.19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444765384275318.19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1853189101147.1589</v>
      </c>
      <c r="L5111" s="455">
        <f t="shared" ca="1" si="184"/>
        <v>446618573376465.38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446618573376465.38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1860910722401.9392</v>
      </c>
      <c r="L5112" s="455">
        <f t="shared" ca="1" si="184"/>
        <v>448479484098867.31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448479484098867.31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1868664517078.6138</v>
      </c>
      <c r="L5113" s="455">
        <f t="shared" ca="1" si="184"/>
        <v>450348148615945.94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450348148615945.94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1876450619233.1084</v>
      </c>
      <c r="L5114" s="455">
        <f t="shared" ca="1" si="184"/>
        <v>452224599235179.06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452224599235179.06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1884269163479.9131</v>
      </c>
      <c r="L5115" s="455">
        <f t="shared" ca="1" si="184"/>
        <v>454108868398659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454108868398659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1892120284994.4124</v>
      </c>
      <c r="L5116" s="455">
        <f t="shared" ca="1" si="184"/>
        <v>456000988683653.44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456000988683653.44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1900004119515.2227</v>
      </c>
      <c r="L5117" s="455">
        <f t="shared" ca="1" si="184"/>
        <v>457900992803168.69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457900992803168.69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1907920803346.5361</v>
      </c>
      <c r="L5118" s="455">
        <f t="shared" ca="1" si="184"/>
        <v>459808913606515.25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459808913606515.25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1915870473360.4802</v>
      </c>
      <c r="L5119" s="455">
        <f t="shared" ca="1" si="184"/>
        <v>461724784079875.75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461724784079875.75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1923853266999.4822</v>
      </c>
      <c r="L5120" s="455">
        <f t="shared" ca="1" si="184"/>
        <v>463648637346875.25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463648637346875.25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1931869322278.6467</v>
      </c>
      <c r="L5121" s="455">
        <f t="shared" ca="1" si="184"/>
        <v>465580506669153.88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465580506669153.88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1939918777788.1411</v>
      </c>
      <c r="L5122" s="455">
        <f t="shared" ca="1" si="184"/>
        <v>467520425446942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467520425446942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1948001772695.5916</v>
      </c>
      <c r="L5123" s="455">
        <f t="shared" ca="1" si="184"/>
        <v>469468427219637.56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469468427219637.56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1956118446748.4895</v>
      </c>
      <c r="L5124" s="455">
        <f t="shared" ca="1" si="184"/>
        <v>471424545666386.06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471424545666386.06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1964268940276.6086</v>
      </c>
      <c r="L5125" s="455">
        <f t="shared" ca="1" si="184"/>
        <v>473388814606662.69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473388814606662.69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1972453394194.4277</v>
      </c>
      <c r="L5126" s="455">
        <f t="shared" ca="1" si="184"/>
        <v>475361268000857.13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475361268000857.13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1980671950003.5713</v>
      </c>
      <c r="L5127" s="455">
        <f t="shared" ca="1" si="184"/>
        <v>477341939950860.69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477341939950860.69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1988924749795.2529</v>
      </c>
      <c r="L5128" s="455">
        <f t="shared" ca="1" si="184"/>
        <v>479330864700655.94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479330864700655.94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1997211936252.7334</v>
      </c>
      <c r="L5129" s="455">
        <f t="shared" ca="1" si="184"/>
        <v>481328076636908.69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481328076636908.69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2005533652653.7864</v>
      </c>
      <c r="L5130" s="455">
        <f t="shared" ca="1" si="184"/>
        <v>483333610289562.5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483333610289562.5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2013890042873.177</v>
      </c>
      <c r="L5131" s="455">
        <f t="shared" ca="1" si="184"/>
        <v>485347500332435.69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485347500332435.69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2022281251385.1487</v>
      </c>
      <c r="L5132" s="455">
        <f t="shared" ca="1" si="184"/>
        <v>487369781583820.81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487369781583820.81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2030707423265.9199</v>
      </c>
      <c r="L5133" s="455">
        <f t="shared" ca="1" si="184"/>
        <v>489400489007086.75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489400489007086.75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2039168704196.1946</v>
      </c>
      <c r="L5134" s="455">
        <f t="shared" ca="1" si="184"/>
        <v>491439657711282.94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491439657711282.94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2047665240463.679</v>
      </c>
      <c r="L5135" s="455">
        <f t="shared" ca="1" si="184"/>
        <v>493487322951746.63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493487322951746.63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2056197178965.6111</v>
      </c>
      <c r="L5136" s="455">
        <f t="shared" ca="1" si="184"/>
        <v>495543520130712.25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495543520130712.25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2064764667211.301</v>
      </c>
      <c r="L5137" s="455">
        <f t="shared" ca="1" si="184"/>
        <v>497608284797923.56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497608284797923.56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2073367853324.6814</v>
      </c>
      <c r="L5138" s="455">
        <f t="shared" ca="1" si="184"/>
        <v>499681652651248.25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499681652651248.25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2082006886046.8677</v>
      </c>
      <c r="L5139" s="455">
        <f t="shared" ca="1" si="184"/>
        <v>501763659537295.13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501763659537295.13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2090681914738.73</v>
      </c>
      <c r="L5140" s="455">
        <f t="shared" ca="1" si="184"/>
        <v>503854341452033.88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503854341452033.88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2099393089383.4746</v>
      </c>
      <c r="L5141" s="455">
        <f t="shared" ca="1" si="184"/>
        <v>505953734541417.38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505953734541417.38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2108140560589.2388</v>
      </c>
      <c r="L5142" s="455">
        <f t="shared" ca="1" si="184"/>
        <v>508061875102006.63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508061875102006.63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2116924479591.6943</v>
      </c>
      <c r="L5143" s="455">
        <f t="shared" ca="1" si="184"/>
        <v>510178799581598.31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510178799581598.31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2125744998256.6597</v>
      </c>
      <c r="L5144" s="455">
        <f t="shared" ca="1" si="184"/>
        <v>512304544579855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512304544579855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2134602269082.7292</v>
      </c>
      <c r="L5145" s="455">
        <f t="shared" ca="1" si="184"/>
        <v>514439146848937.75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514439146848937.75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2143496445203.9072</v>
      </c>
      <c r="L5146" s="455">
        <f t="shared" ca="1" si="184"/>
        <v>516582643294141.69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516582643294141.69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2152427680392.2568</v>
      </c>
      <c r="L5147" s="455">
        <f t="shared" ca="1" si="184"/>
        <v>518735070974533.94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518735070974533.94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2161396129060.5581</v>
      </c>
      <c r="L5148" s="455">
        <f t="shared" ca="1" si="184"/>
        <v>520896467103594.5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520896467103594.5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2170401946264.9771</v>
      </c>
      <c r="L5149" s="455">
        <f t="shared" ca="1" si="184"/>
        <v>523066869049859.5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523066869049859.5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2179445287707.7478</v>
      </c>
      <c r="L5150" s="455">
        <f t="shared" ca="1" si="184"/>
        <v>525246314337567.25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525246314337567.25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2188526309739.8633</v>
      </c>
      <c r="L5151" s="455">
        <f t="shared" ca="1" si="184"/>
        <v>527434840647307.13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527434840647307.13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2197645169363.7795</v>
      </c>
      <c r="L5152" s="455">
        <f t="shared" ca="1" si="184"/>
        <v>529632485816670.88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529632485816670.88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2206802024236.1284</v>
      </c>
      <c r="L5153" s="455">
        <f t="shared" ca="1" si="184"/>
        <v>531839287840907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531839287840907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2215997032670.4458</v>
      </c>
      <c r="L5154" s="455">
        <f t="shared" ca="1" si="184"/>
        <v>534055284873577.44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534055284873577.44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2225230353639.9063</v>
      </c>
      <c r="L5155" s="455">
        <f t="shared" ca="1" si="184"/>
        <v>536280515227217.38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536280515227217.38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2234502146780.0728</v>
      </c>
      <c r="L5156" s="455">
        <f t="shared" ca="1" si="184"/>
        <v>538515017373997.44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538515017373997.44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2243812572391.6558</v>
      </c>
      <c r="L5157" s="455">
        <f t="shared" ca="1" si="184"/>
        <v>540758829946389.06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540758829946389.06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2253161791443.2876</v>
      </c>
      <c r="L5158" s="455">
        <f t="shared" ca="1" si="184"/>
        <v>543011991737832.38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543011991737832.38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2262549965574.3018</v>
      </c>
      <c r="L5159" s="455">
        <f t="shared" ca="1" si="184"/>
        <v>545274541703406.69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545274541703406.69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2271977257097.5278</v>
      </c>
      <c r="L5160" s="455">
        <f t="shared" ca="1" si="184"/>
        <v>547546518960504.19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547546518960504.19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2281443829002.1006</v>
      </c>
      <c r="L5161" s="455">
        <f t="shared" ca="1" si="184"/>
        <v>549827962789506.31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549827962789506.31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2290949844956.2764</v>
      </c>
      <c r="L5162" s="455">
        <f t="shared" ca="1" si="184"/>
        <v>552118912634462.56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552118912634462.56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2300495469310.2603</v>
      </c>
      <c r="L5163" s="455">
        <f t="shared" ca="1" si="184"/>
        <v>554419408103772.81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554419408103772.81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2310080867099.0532</v>
      </c>
      <c r="L5164" s="455">
        <f t="shared" ca="1" si="184"/>
        <v>556729488970871.88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556729488970871.88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2319706204045.2993</v>
      </c>
      <c r="L5165" s="455">
        <f t="shared" ca="1" si="184"/>
        <v>559049195174917.19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559049195174917.19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2329371646562.1548</v>
      </c>
      <c r="L5166" s="455">
        <f t="shared" ca="1" si="184"/>
        <v>561378566821479.31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561378566821479.31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2339077361756.1636</v>
      </c>
      <c r="L5167" s="455">
        <f t="shared" ca="1" si="184"/>
        <v>563717644183235.5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563717644183235.5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2348823517430.1479</v>
      </c>
      <c r="L5168" s="455">
        <f t="shared" ca="1" si="184"/>
        <v>566066467700665.63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566066467700665.63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2358610282086.1069</v>
      </c>
      <c r="L5169" s="455">
        <f t="shared" ca="1" si="184"/>
        <v>568425077982751.75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568425077982751.75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2368437824928.1323</v>
      </c>
      <c r="L5170" s="455">
        <f t="shared" ca="1" si="184"/>
        <v>570793515807679.88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570793515807679.88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2378306315865.333</v>
      </c>
      <c r="L5171" s="455">
        <f t="shared" ca="1" si="184"/>
        <v>573171822123545.25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573171822123545.25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2388215925514.772</v>
      </c>
      <c r="L5172" s="455">
        <f t="shared" ca="1" si="184"/>
        <v>575560038049060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575560038049060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2398166825204.4165</v>
      </c>
      <c r="L5173" s="455">
        <f t="shared" ca="1" si="184"/>
        <v>577958204874264.38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577958204874264.38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2408159186976.1016</v>
      </c>
      <c r="L5174" s="455">
        <f t="shared" ca="1" si="184"/>
        <v>580366364061240.5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580366364061240.5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2418193183588.502</v>
      </c>
      <c r="L5175" s="455">
        <f t="shared" ca="1" si="184"/>
        <v>582784557244829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582784557244829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2428268988520.1206</v>
      </c>
      <c r="L5176" s="455">
        <f t="shared" ca="1" si="184"/>
        <v>585212826233349.13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585212826233349.13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2438386775972.2881</v>
      </c>
      <c r="L5177" s="455">
        <f t="shared" ca="1" si="184"/>
        <v>587651213009321.38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587651213009321.38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2448546720872.1724</v>
      </c>
      <c r="L5178" s="455">
        <f t="shared" ca="1" si="184"/>
        <v>590099759730193.5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590099759730193.5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2458748998875.8062</v>
      </c>
      <c r="L5179" s="455">
        <f t="shared" ca="1" si="184"/>
        <v>592558508729069.25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592558508729069.25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2468993786371.1221</v>
      </c>
      <c r="L5180" s="455">
        <f t="shared" ca="1" si="184"/>
        <v>595027502515440.38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595027502515440.38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2479281260481.0015</v>
      </c>
      <c r="L5181" s="455">
        <f t="shared" ca="1" si="184"/>
        <v>597506783775921.38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597506783775921.38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2489611599066.3389</v>
      </c>
      <c r="L5182" s="455">
        <f t="shared" ca="1" si="184"/>
        <v>599996395374987.75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599996395374987.75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2499984980729.1157</v>
      </c>
      <c r="L5183" s="455">
        <f t="shared" ca="1" si="184"/>
        <v>602496380355716.88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602496380355716.88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2510401584815.4868</v>
      </c>
      <c r="L5184" s="455">
        <f t="shared" ca="1" si="184"/>
        <v>605006781940532.38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605006781940532.38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2520861591418.8848</v>
      </c>
      <c r="L5185" s="455">
        <f t="shared" ca="1" si="184"/>
        <v>607527643531951.25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607527643531951.25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2531365181383.1304</v>
      </c>
      <c r="L5186" s="455">
        <f t="shared" ca="1" si="184"/>
        <v>610059008713334.38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610059008713334.38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2541912536305.5601</v>
      </c>
      <c r="L5187" s="455">
        <f t="shared" ca="1" si="184"/>
        <v>612600921249639.88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612600921249639.88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2552503838540.166</v>
      </c>
      <c r="L5188" s="455">
        <f t="shared" ca="1" si="184"/>
        <v>615153425088180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615153425088180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2563139271200.75</v>
      </c>
      <c r="L5189" s="455">
        <f t="shared" ca="1" si="184"/>
        <v>617716564359380.75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617716564359380.75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2573819018164.0864</v>
      </c>
      <c r="L5190" s="455">
        <f t="shared" ca="1" si="184"/>
        <v>620290383377544.88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620290383377544.88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2584543264073.1035</v>
      </c>
      <c r="L5191" s="455">
        <f t="shared" ca="1" si="184"/>
        <v>622874926641618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622874926641618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2595312194340.0752</v>
      </c>
      <c r="L5192" s="455">
        <f t="shared" ca="1" si="184"/>
        <v>625470238835958.13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625470238835958.13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2606125995149.8257</v>
      </c>
      <c r="L5193" s="455">
        <f t="shared" ca="1" si="184"/>
        <v>628076364831108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628076364831108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2616984853462.9502</v>
      </c>
      <c r="L5194" s="455">
        <f t="shared" ca="1" si="184"/>
        <v>630693349684571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630693349684571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2627888957019.0459</v>
      </c>
      <c r="L5195" s="455">
        <f t="shared" ca="1" si="184"/>
        <v>633321238641590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633321238641590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2638838494339.9585</v>
      </c>
      <c r="L5196" s="455">
        <f t="shared" ca="1" si="184"/>
        <v>635960077135930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635960077135930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2649833654733.0415</v>
      </c>
      <c r="L5197" s="455">
        <f t="shared" ca="1" si="184"/>
        <v>638609910790663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638609910790663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2660874628294.4292</v>
      </c>
      <c r="L5198" s="455">
        <f t="shared" ca="1" si="184"/>
        <v>641270785418957.38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641270785418957.38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2671961605912.3223</v>
      </c>
      <c r="L5199" s="455">
        <f t="shared" ca="1" si="184"/>
        <v>643942747024869.75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643942747024869.75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2683094779270.2905</v>
      </c>
      <c r="L5200" s="455">
        <f t="shared" ca="1" si="184"/>
        <v>646625841804140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646625841804140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2694274340850.5835</v>
      </c>
      <c r="L5201" s="455">
        <f t="shared" ca="1" si="184"/>
        <v>649320116144990.63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649320116144990.63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2705500483937.4609</v>
      </c>
      <c r="L5202" s="455">
        <f t="shared" ca="1" si="184"/>
        <v>652025616628928.13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652025616628928.13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2716773402620.5337</v>
      </c>
      <c r="L5203" s="455">
        <f t="shared" ca="1" si="184"/>
        <v>654742390031548.63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654742390031548.63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2728093291798.1191</v>
      </c>
      <c r="L5204" s="455">
        <f t="shared" ca="1" si="184"/>
        <v>657470483323346.75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657470483323346.75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2739460347180.6113</v>
      </c>
      <c r="L5205" s="455">
        <f t="shared" ca="1" si="184"/>
        <v>660209943670527.38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660209943670527.38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2750874765293.8643</v>
      </c>
      <c r="L5206" s="455">
        <f t="shared" ca="1" si="184"/>
        <v>662960818435821.25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662960818435821.25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2762336743482.5884</v>
      </c>
      <c r="L5207" s="455">
        <f t="shared" ca="1" si="184"/>
        <v>665723155179303.88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665723155179303.88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2773846479913.7661</v>
      </c>
      <c r="L5208" s="455">
        <f t="shared" ca="1" si="184"/>
        <v>668497001659217.63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668497001659217.63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2785404173580.0732</v>
      </c>
      <c r="L5209" s="455">
        <f t="shared" ca="1" si="184"/>
        <v>671282405832797.75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671282405832797.75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2797010024303.3237</v>
      </c>
      <c r="L5210" s="455">
        <f t="shared" ca="1" si="184"/>
        <v>674079415857101.13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674079415857101.13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2808664232737.9214</v>
      </c>
      <c r="L5211" s="455">
        <f t="shared" ca="1" si="184"/>
        <v>676888080089839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676888080089839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2820367000374.3291</v>
      </c>
      <c r="L5212" s="455">
        <f t="shared" ca="1" si="184"/>
        <v>679708447090213.38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679708447090213.38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2832118529542.5557</v>
      </c>
      <c r="L5213" s="455">
        <f t="shared" ca="1" si="184"/>
        <v>682540565619755.88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682540565619755.88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2843919023415.6494</v>
      </c>
      <c r="L5214" s="455">
        <f t="shared" ca="1" si="184"/>
        <v>685384484643171.5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685384484643171.5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2855768686013.2144</v>
      </c>
      <c r="L5215" s="455">
        <f t="shared" ca="1" si="184"/>
        <v>688240253329184.75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688240253329184.75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2867667722204.9365</v>
      </c>
      <c r="L5216" s="455">
        <f t="shared" ca="1" si="184"/>
        <v>691107921051389.63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691107921051389.63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2879616337714.1235</v>
      </c>
      <c r="L5217" s="455">
        <f t="shared" ca="1" si="184"/>
        <v>693987537389103.75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693987537389103.75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2891614739121.2656</v>
      </c>
      <c r="L5218" s="455">
        <f t="shared" ca="1" si="184"/>
        <v>696879152128225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696879152128225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2903663133867.604</v>
      </c>
      <c r="L5219" s="455">
        <f t="shared" ca="1" si="184"/>
        <v>699782815262092.63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699782815262092.63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2915761730258.7192</v>
      </c>
      <c r="L5220" s="455">
        <f t="shared" ca="1" si="184"/>
        <v>702698576992351.38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702698576992351.38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2927910737468.1309</v>
      </c>
      <c r="L5221" s="455">
        <f t="shared" ca="1" si="184"/>
        <v>705626487729819.5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705626487729819.5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2940110365540.9146</v>
      </c>
      <c r="L5222" s="455">
        <f t="shared" ca="1" si="184"/>
        <v>708566598095360.38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708566598095360.38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2952360825397.335</v>
      </c>
      <c r="L5223" s="455">
        <f t="shared" ca="1" si="184"/>
        <v>711518958920757.75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711518958920757.75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2964662328836.4907</v>
      </c>
      <c r="L5224" s="455">
        <f t="shared" ca="1" si="184"/>
        <v>714483621249594.25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714483621249594.25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2977015088539.9761</v>
      </c>
      <c r="L5225" s="455">
        <f t="shared" ca="1" si="184"/>
        <v>717460636338134.25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717460636338134.25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2989419318075.5596</v>
      </c>
      <c r="L5226" s="455">
        <f t="shared" ca="1" si="184"/>
        <v>720450055656209.75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720450055656209.75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3001875231900.874</v>
      </c>
      <c r="L5227" s="455">
        <f t="shared" ca="1" si="184"/>
        <v>723451930888110.63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723451930888110.63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3014383045367.1274</v>
      </c>
      <c r="L5228" s="455">
        <f t="shared" ca="1" si="184"/>
        <v>726466313933477.75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726466313933477.75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3026942974722.8237</v>
      </c>
      <c r="L5229" s="455">
        <f t="shared" ca="1" si="184"/>
        <v>729493256908200.63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729493256908200.63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3039555237117.5024</v>
      </c>
      <c r="L5230" s="455">
        <f t="shared" ca="1" si="184"/>
        <v>732532812145318.13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732532812145318.13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3052220050605.4922</v>
      </c>
      <c r="L5231" s="455">
        <f t="shared" ca="1" si="184"/>
        <v>735585032195923.63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735585032195923.63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3064937634149.6816</v>
      </c>
      <c r="L5232" s="455">
        <f t="shared" ca="1" si="184"/>
        <v>738649969830073.25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738649969830073.25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3077708207625.3052</v>
      </c>
      <c r="L5233" s="455">
        <f t="shared" ca="1" si="184"/>
        <v>741727678037698.5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741727678037698.5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3090531991823.7437</v>
      </c>
      <c r="L5234" s="455">
        <f t="shared" ca="1" si="184"/>
        <v>744818210029522.25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744818210029522.25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3103409208456.3428</v>
      </c>
      <c r="L5235" s="455">
        <f t="shared" ca="1" si="184"/>
        <v>747921619237978.63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747921619237978.63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3116340080158.2441</v>
      </c>
      <c r="L5236" s="455">
        <f t="shared" ca="1" si="184"/>
        <v>751037959318136.88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751037959318136.88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3129324830492.2368</v>
      </c>
      <c r="L5237" s="455">
        <f t="shared" ca="1" si="184"/>
        <v>754167284148629.13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754167284148629.13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3142363683952.6211</v>
      </c>
      <c r="L5238" s="455">
        <f t="shared" ca="1" si="184"/>
        <v>757309647832581.75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757309647832581.75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3155456865969.0908</v>
      </c>
      <c r="L5239" s="455">
        <f t="shared" ca="1" si="184"/>
        <v>760465104698550.88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760465104698550.88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3168604602910.6284</v>
      </c>
      <c r="L5240" s="455">
        <f t="shared" ca="1" si="184"/>
        <v>763633709301461.5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763633709301461.5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3181807122089.4229</v>
      </c>
      <c r="L5241" s="455">
        <f t="shared" ca="1" si="184"/>
        <v>766815516423550.88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766815516423550.88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3195064651764.7954</v>
      </c>
      <c r="L5242" s="455">
        <f t="shared" ca="1" si="184"/>
        <v>770010581075315.63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770010581075315.63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3208377421147.1484</v>
      </c>
      <c r="L5243" s="455">
        <f t="shared" ca="1" si="184"/>
        <v>773218958496462.75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773218958496462.75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3221745660401.9282</v>
      </c>
      <c r="L5244" s="455">
        <f t="shared" ca="1" si="184"/>
        <v>776440704156864.63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776440704156864.63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3235169600653.6025</v>
      </c>
      <c r="L5245" s="455">
        <f t="shared" ca="1" si="184"/>
        <v>779675873757518.25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779675873757518.25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3248649473989.6592</v>
      </c>
      <c r="L5246" s="455">
        <f t="shared" ca="1" si="184"/>
        <v>782924523231507.88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782924523231507.88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3262185513464.6162</v>
      </c>
      <c r="L5247" s="455">
        <f t="shared" ca="1" si="184"/>
        <v>786186708744972.5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786186708744972.5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3275777953104.0522</v>
      </c>
      <c r="L5248" s="455">
        <f t="shared" ca="1" si="184"/>
        <v>789462486698076.5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789462486698076.5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3289427027908.6519</v>
      </c>
      <c r="L5249" s="455">
        <f t="shared" ca="1" si="184"/>
        <v>792751913725985.13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792751913725985.13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3303132973858.2715</v>
      </c>
      <c r="L5250" s="455">
        <f t="shared" ca="1" si="184"/>
        <v>796055046699843.38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796055046699843.38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3316896027916.0142</v>
      </c>
      <c r="L5251" s="455">
        <f t="shared" ca="1" si="184"/>
        <v>799371942727759.38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799371942727759.38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3330716428032.3306</v>
      </c>
      <c r="L5252" s="455">
        <f t="shared" ca="1" si="184"/>
        <v>802702659155791.75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802702659155791.75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3344594413149.1323</v>
      </c>
      <c r="L5253" s="455">
        <f t="shared" ca="1" si="184"/>
        <v>806047253568940.88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806047253568940.88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3358530223203.9204</v>
      </c>
      <c r="L5254" s="455">
        <f t="shared" ca="1" si="184"/>
        <v>809405783792144.75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809405783792144.75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3372524099133.9365</v>
      </c>
      <c r="L5255" s="455">
        <f t="shared" ca="1" si="184"/>
        <v>812778307891278.63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812778307891278.63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3386576282880.3276</v>
      </c>
      <c r="L5256" s="455">
        <f t="shared" ca="1" si="184"/>
        <v>816164884174159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816164884174159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3400687017392.3291</v>
      </c>
      <c r="L5257" s="455">
        <f t="shared" ca="1" si="184"/>
        <v>819565571191551.38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819565571191551.38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3414856546631.4639</v>
      </c>
      <c r="L5258" s="455">
        <f t="shared" ca="1" si="184"/>
        <v>822980427738182.88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822980427738182.88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3429085115575.7617</v>
      </c>
      <c r="L5259" s="455">
        <f t="shared" ca="1" si="184"/>
        <v>826409512853758.63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826409512853758.63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3443372970223.9941</v>
      </c>
      <c r="L5260" s="455">
        <f t="shared" ca="1" si="184"/>
        <v>829852885823982.63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829852885823982.63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3457720357599.9277</v>
      </c>
      <c r="L5261" s="455">
        <f t="shared" ca="1" si="184"/>
        <v>833310606181582.5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833310606181582.5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3472127525756.5938</v>
      </c>
      <c r="L5262" s="455">
        <f t="shared" ca="1" si="184"/>
        <v>836782733707339.13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836782733707339.13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3486594723780.5796</v>
      </c>
      <c r="L5263" s="455">
        <f t="shared" ca="1" si="184"/>
        <v>840269328431119.75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840269328431119.75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3501122201796.332</v>
      </c>
      <c r="L5264" s="455">
        <f t="shared" ca="1" si="184"/>
        <v>843770450632916.13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843770450632916.13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3515710210970.4839</v>
      </c>
      <c r="L5265" s="455">
        <f t="shared" ca="1" si="184"/>
        <v>847286160843886.63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847286160843886.63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3530359003516.1943</v>
      </c>
      <c r="L5266" s="455">
        <f t="shared" ca="1" si="184"/>
        <v>850816519847402.88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850816519847402.88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3545068832697.5117</v>
      </c>
      <c r="L5267" s="455">
        <f t="shared" ca="1" si="184"/>
        <v>854361588680100.38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854361588680100.38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3559839952833.7515</v>
      </c>
      <c r="L5268" s="455">
        <f t="shared" ca="1" si="184"/>
        <v>857921428632934.13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857921428632934.13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3574672619303.8921</v>
      </c>
      <c r="L5269" s="455">
        <f t="shared" ca="1" si="184"/>
        <v>861496101252238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861496101252238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3589567088550.9917</v>
      </c>
      <c r="L5270" s="455">
        <f t="shared" ca="1" si="184"/>
        <v>865085668340789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865085668340789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3604523618086.6206</v>
      </c>
      <c r="L5271" s="455">
        <f t="shared" ca="1" si="184"/>
        <v>868690191958875.63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868690191958875.63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3619542466495.3149</v>
      </c>
      <c r="L5272" s="455">
        <f t="shared" ca="1" si="184"/>
        <v>872309734425371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872309734425371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3634623893439.0459</v>
      </c>
      <c r="L5273" s="455">
        <f t="shared" ca="1" si="184"/>
        <v>875944358318810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875944358318810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3649768159661.7085</v>
      </c>
      <c r="L5274" s="455">
        <f t="shared" ca="1" si="184"/>
        <v>879594126478471.75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879594126478471.75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3664975526993.6318</v>
      </c>
      <c r="L5275" s="455">
        <f t="shared" ca="1" si="184"/>
        <v>883259102005465.38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883259102005465.38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3680246258356.105</v>
      </c>
      <c r="L5276" s="455">
        <f t="shared" ca="1" si="184"/>
        <v>886939348263821.5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886939348263821.5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3695580617765.9229</v>
      </c>
      <c r="L5277" s="455">
        <f t="shared" ca="1" si="184"/>
        <v>890634928881587.38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890634928881587.38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3710978870339.9468</v>
      </c>
      <c r="L5278" s="455">
        <f t="shared" ca="1" si="184"/>
        <v>894345907751927.38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894345907751927.38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3726441282299.6978</v>
      </c>
      <c r="L5279" s="455">
        <f t="shared" ca="1" si="184"/>
        <v>898072349034227.13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898072349034227.13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3741968120975.9468</v>
      </c>
      <c r="L5280" s="455">
        <f t="shared" ca="1" si="184"/>
        <v>901814317155203.13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901814317155203.13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3757559654813.3462</v>
      </c>
      <c r="L5281" s="455">
        <f t="shared" ca="1" si="184"/>
        <v>905571876810016.5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905571876810016.5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3773216153375.0688</v>
      </c>
      <c r="L5282" s="455">
        <f t="shared" ca="1" si="184"/>
        <v>909345092963391.63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909345092963391.63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3788937887347.4648</v>
      </c>
      <c r="L5283" s="455">
        <f t="shared" ca="1" si="184"/>
        <v>913134030850739.13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913134030850739.13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3804725128544.7461</v>
      </c>
      <c r="L5284" s="455">
        <f t="shared" ca="1" si="184"/>
        <v>916938755979283.88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916938755979283.88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3820578149913.6826</v>
      </c>
      <c r="L5285" s="455">
        <f t="shared" ca="1" si="184"/>
        <v>920759334129197.5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920759334129197.5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3836497225538.3228</v>
      </c>
      <c r="L5286" s="455">
        <f t="shared" ca="1" si="184"/>
        <v>924595831354735.88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924595831354735.88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3852482630644.7334</v>
      </c>
      <c r="L5287" s="455">
        <f t="shared" ca="1" si="184"/>
        <v>928448313985380.63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928448313985380.63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3868534641605.7524</v>
      </c>
      <c r="L5288" s="455">
        <f t="shared" ca="1" si="184"/>
        <v>932316848626986.38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932316848626986.38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3884653535945.7764</v>
      </c>
      <c r="L5289" s="455">
        <f t="shared" ca="1" si="184"/>
        <v>936201502162932.13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936201502162932.13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3900839592345.5503</v>
      </c>
      <c r="L5290" s="455">
        <f t="shared" ca="1" si="184"/>
        <v>940102341755277.63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940102341755277.63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3917093090646.9902</v>
      </c>
      <c r="L5291" s="455">
        <f t="shared" ca="1" si="184"/>
        <v>944019434845924.63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944019434845924.63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3933414311858.0186</v>
      </c>
      <c r="L5292" s="455">
        <f t="shared" ca="1" si="184"/>
        <v>947952849157782.63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947952849157782.63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3949803538157.4277</v>
      </c>
      <c r="L5293" s="455">
        <f t="shared" ca="1" si="184"/>
        <v>951902652695940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951902652695940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3966261052899.75</v>
      </c>
      <c r="L5294" s="455">
        <f t="shared" ca="1" si="184"/>
        <v>955868913748839.75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955868913748839.75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3982787140620.165</v>
      </c>
      <c r="L5295" s="455">
        <f t="shared" ca="1" si="184"/>
        <v>959851700889459.88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959851700889459.88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3999382087039.416</v>
      </c>
      <c r="L5296" s="455">
        <f t="shared" ca="1" si="184"/>
        <v>963851082976499.25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963851082976499.25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4016046179068.7466</v>
      </c>
      <c r="L5297" s="455">
        <f t="shared" ca="1" si="184"/>
        <v>967867129155568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967867129155568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4032779704814.8667</v>
      </c>
      <c r="L5298" s="455">
        <f t="shared" ca="1" si="184"/>
        <v>971899908860382.88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971899908860382.88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4049582953584.9282</v>
      </c>
      <c r="L5299" s="455">
        <f t="shared" ca="1" si="184"/>
        <v>975949491813967.75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975949491813967.75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4066456215891.5327</v>
      </c>
      <c r="L5300" s="455">
        <f t="shared" ca="1" si="184"/>
        <v>980015948029859.25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980015948029859.25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4083399783457.7461</v>
      </c>
      <c r="L5301" s="455">
        <f t="shared" ca="1" si="184"/>
        <v>984099347813317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984099347813317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4100413949222.1543</v>
      </c>
      <c r="L5302" s="455">
        <f t="shared" ca="1" si="184"/>
        <v>988199761762539.13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988199761762539.13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4117499007343.9126</v>
      </c>
      <c r="L5303" s="455">
        <f t="shared" ca="1" si="184"/>
        <v>992317260769883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992317260769883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4134655253207.8457</v>
      </c>
      <c r="L5304" s="455">
        <f t="shared" ca="1" si="184"/>
        <v>996451916023090.88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996451916023090.88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4151882983429.5454</v>
      </c>
      <c r="L5305" s="455">
        <f t="shared" ca="1" si="184"/>
        <v>1000603799006520.4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1000603799006520.4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4169182495860.5015</v>
      </c>
      <c r="L5306" s="455">
        <f t="shared" ca="1" si="184"/>
        <v>1004772981502380.9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1004772981502380.9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4186554089593.2529</v>
      </c>
      <c r="L5307" s="455">
        <f t="shared" ca="1" si="184"/>
        <v>1008959535591974.1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1008959535591974.1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4203998064966.5591</v>
      </c>
      <c r="L5308" s="455">
        <f t="shared" ca="1" si="184"/>
        <v>1013163533656940.6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1013163533656940.6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4221514723570.5859</v>
      </c>
      <c r="L5309" s="455">
        <f t="shared" ca="1" si="184"/>
        <v>1017385048380511.3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1017385048380511.3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4239104368252.1304</v>
      </c>
      <c r="L5310" s="455">
        <f t="shared" ca="1" si="184"/>
        <v>1021624152748763.4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1021624152748763.4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4256767303119.8472</v>
      </c>
      <c r="L5311" s="455">
        <f t="shared" ca="1" si="184"/>
        <v>1025880920051883.3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1025880920051883.3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4274503833549.5137</v>
      </c>
      <c r="L5312" s="455">
        <f t="shared" ca="1" si="184"/>
        <v>1030155423885432.8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1030155423885432.8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4292314266189.3032</v>
      </c>
      <c r="L5313" s="455">
        <f t="shared" ca="1" si="184"/>
        <v>1034447738151622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1034447738151622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4310198908965.0923</v>
      </c>
      <c r="L5314" s="455">
        <f t="shared" ca="1" si="184"/>
        <v>1038757937060587.1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1038757937060587.1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4328158071085.7798</v>
      </c>
      <c r="L5315" s="455">
        <f t="shared" ca="1" si="184"/>
        <v>1043086095131672.9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1043086095131672.9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4346192063048.6372</v>
      </c>
      <c r="L5316" s="455">
        <f t="shared" ca="1" si="184"/>
        <v>1047432287194721.5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1047432287194721.5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4364301196644.6733</v>
      </c>
      <c r="L5317" s="455">
        <f t="shared" ca="1" si="184"/>
        <v>1051796588391366.1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1051796588391366.1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4382485784964.0254</v>
      </c>
      <c r="L5318" s="455">
        <f t="shared" ca="1" si="184"/>
        <v>1056179074176330.1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1056179074176330.1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4400746142401.375</v>
      </c>
      <c r="L5319" s="455">
        <f t="shared" ca="1" si="184"/>
        <v>1060579820318731.5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1060579820318731.5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4419082584661.3809</v>
      </c>
      <c r="L5320" s="455">
        <f t="shared" ca="1" si="184"/>
        <v>1064998902903392.9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1064998902903392.9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4437495428764.1367</v>
      </c>
      <c r="L5321" s="455">
        <f t="shared" ca="1" si="184"/>
        <v>1069436398332157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1069436398332157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4455984993050.6543</v>
      </c>
      <c r="L5322" s="455">
        <f t="shared" ca="1" si="184"/>
        <v>1073892383325207.6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1073892383325207.6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4474551597188.3643</v>
      </c>
      <c r="L5323" s="455">
        <f t="shared" ca="1" si="184"/>
        <v>1078366934922396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1078366934922396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4493195562176.6504</v>
      </c>
      <c r="L5324" s="455">
        <f t="shared" ca="1" si="184"/>
        <v>1082860130484572.6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1082860130484572.6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4511917210352.3857</v>
      </c>
      <c r="L5325" s="455">
        <f t="shared" ca="1" si="184"/>
        <v>1087372047694925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1087372047694925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4530716865395.5205</v>
      </c>
      <c r="L5326" s="455">
        <f t="shared" ca="1" si="184"/>
        <v>1091902764560320.5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1091902764560320.5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4549594852334.6689</v>
      </c>
      <c r="L5327" s="455">
        <f t="shared" ca="1" si="184"/>
        <v>1096452359412655.1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1096452359412655.1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4568551497552.7295</v>
      </c>
      <c r="L5328" s="455">
        <f t="shared" ca="1" si="184"/>
        <v>1101020910910207.9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1101020910910207.9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4587587128792.5332</v>
      </c>
      <c r="L5329" s="455">
        <f t="shared" ca="1" si="184"/>
        <v>1105608498039000.4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1105608498039000.4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4606702075162.502</v>
      </c>
      <c r="L5330" s="455">
        <f t="shared" ca="1" si="184"/>
        <v>1110215200114162.9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1110215200114162.9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4625896667142.3457</v>
      </c>
      <c r="L5331" s="455">
        <f t="shared" ca="1" si="184"/>
        <v>1114841096781305.3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1114841096781305.3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4645171236588.7725</v>
      </c>
      <c r="L5332" s="455">
        <f t="shared" ca="1" si="184"/>
        <v>1119486268017894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1119486268017894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4664526116741.2256</v>
      </c>
      <c r="L5333" s="455">
        <f t="shared" ca="1" si="184"/>
        <v>1124150794134635.3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1124150794134635.3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4683961642227.6465</v>
      </c>
      <c r="L5334" s="455">
        <f t="shared" ca="1" si="184"/>
        <v>1128834755776863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1128834755776863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4703478149070.2627</v>
      </c>
      <c r="L5335" s="455">
        <f t="shared" ca="1" si="184"/>
        <v>1133538233925933.3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1133538233925933.3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4723075974691.3887</v>
      </c>
      <c r="L5336" s="455">
        <f t="shared" ca="1" si="184"/>
        <v>1138261309900624.8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1138261309900624.8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4742755457919.2695</v>
      </c>
      <c r="L5337" s="455">
        <f t="shared" ca="1" si="184"/>
        <v>1143004065358544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1143004065358544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4762516938993.9336</v>
      </c>
      <c r="L5338" s="455">
        <f t="shared" ca="1" si="184"/>
        <v>1147766582297538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1147766582297538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4782360759573.0752</v>
      </c>
      <c r="L5339" s="455">
        <f t="shared" ca="1" si="184"/>
        <v>1152548943057111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1152548943057111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4802287262737.9629</v>
      </c>
      <c r="L5340" s="455">
        <f t="shared" ca="1" si="184"/>
        <v>1157351230319849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1157351230319849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4822296792999.3711</v>
      </c>
      <c r="L5341" s="455">
        <f t="shared" ca="1" si="184"/>
        <v>1162173527112848.3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1162173527112848.3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4842389696303.5342</v>
      </c>
      <c r="L5342" s="455">
        <f t="shared" ca="1" si="184"/>
        <v>1167015916809151.8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1167015916809151.8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4862566320038.1318</v>
      </c>
      <c r="L5343" s="455">
        <f t="shared" ca="1" si="184"/>
        <v>1171878483129190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1171878483129190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4882827013038.292</v>
      </c>
      <c r="L5344" s="455">
        <f t="shared" ca="1" si="184"/>
        <v>1176761310142228.3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1176761310142228.3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4903172125592.6172</v>
      </c>
      <c r="L5345" s="455">
        <f t="shared" ca="1" si="184"/>
        <v>1181664482267820.8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1181664482267820.8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4923602009449.2529</v>
      </c>
      <c r="L5346" s="455">
        <f t="shared" ca="1" si="184"/>
        <v>1186588084277270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1186588084277270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4944117017821.958</v>
      </c>
      <c r="L5347" s="455">
        <f t="shared" ca="1" si="184"/>
        <v>1191532201295092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1191532201295092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4964717505396.2168</v>
      </c>
      <c r="L5348" s="455">
        <f t="shared" ca="1" si="184"/>
        <v>1196496918800488.3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1196496918800488.3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4985403828335.3672</v>
      </c>
      <c r="L5349" s="455">
        <f t="shared" ca="1" si="184"/>
        <v>1201482322628823.5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1201482322628823.5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5006176344286.7646</v>
      </c>
      <c r="L5350" s="455">
        <f t="shared" ca="1" si="184"/>
        <v>1206488498973110.3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1206488498973110.3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5027035412387.959</v>
      </c>
      <c r="L5351" s="455">
        <f t="shared" ca="1" si="184"/>
        <v>1211515534385498.3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1211515534385498.3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5047981393272.9092</v>
      </c>
      <c r="L5352" s="455">
        <f t="shared" ca="1" si="184"/>
        <v>1216563515778771.3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1216563515778771.3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5069014649078.2139</v>
      </c>
      <c r="L5353" s="455">
        <f t="shared" ca="1" si="184"/>
        <v>1221632530427849.5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1221632530427849.5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5090135543449.373</v>
      </c>
      <c r="L5354" s="455">
        <f t="shared" ca="1" si="184"/>
        <v>1226722665971298.8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1226722665971298.8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5111344441547.0781</v>
      </c>
      <c r="L5355" s="455">
        <f t="shared" ca="1" si="184"/>
        <v>1231834010412845.8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1231834010412845.8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5132641710053.5234</v>
      </c>
      <c r="L5356" s="455">
        <f t="shared" ca="1" si="184"/>
        <v>1236966652122899.3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1236966652122899.3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5154027717178.7471</v>
      </c>
      <c r="L5357" s="455">
        <f t="shared" ca="1" si="184"/>
        <v>1242120679840078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1242120679840078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5175502832666.9912</v>
      </c>
      <c r="L5358" s="455">
        <f t="shared" ca="1" si="184"/>
        <v>1247296182672745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1247296182672745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5197067427803.1045</v>
      </c>
      <c r="L5359" s="455">
        <f t="shared" ca="1" si="184"/>
        <v>1252493250100548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1252493250100548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5218721875418.9502</v>
      </c>
      <c r="L5360" s="455">
        <f t="shared" ca="1" si="184"/>
        <v>1257711971975967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1257711971975967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5240466549899.8623</v>
      </c>
      <c r="L5361" s="455">
        <f t="shared" ca="1" si="184"/>
        <v>1262952438525866.8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1262952438525866.8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5262301827191.1113</v>
      </c>
      <c r="L5362" s="455">
        <f t="shared" ca="1" si="184"/>
        <v>1268214740353057.8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1268214740353057.8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5284228084804.4072</v>
      </c>
      <c r="L5363" s="455">
        <f t="shared" ref="L5363:L5617" ca="1" si="189">I5363-J5363+K5363</f>
        <v>1273498968437862.3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1273498968437862.3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5306245701824.4258</v>
      </c>
      <c r="L5364" s="455">
        <f t="shared" ca="1" si="189"/>
        <v>1278805214139686.8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1278805214139686.8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5328355058915.3613</v>
      </c>
      <c r="L5365" s="455">
        <f t="shared" ca="1" si="189"/>
        <v>1284133569198602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1284133569198602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5350556538327.5078</v>
      </c>
      <c r="L5366" s="455">
        <f t="shared" ca="1" si="189"/>
        <v>1289484125736929.5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1289484125736929.5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5372850523903.873</v>
      </c>
      <c r="L5367" s="455">
        <f t="shared" ca="1" si="189"/>
        <v>1294856976260833.3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1294856976260833.3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5395237401086.8047</v>
      </c>
      <c r="L5368" s="455">
        <f t="shared" ca="1" si="189"/>
        <v>1300252213661920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1300252213661920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5417717556924.667</v>
      </c>
      <c r="L5369" s="455">
        <f t="shared" ca="1" si="189"/>
        <v>1305669931218844.8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1305669931218844.8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5440291380078.5195</v>
      </c>
      <c r="L5370" s="455">
        <f t="shared" ca="1" si="189"/>
        <v>1311110222598923.3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1311110222598923.3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5462959260828.8467</v>
      </c>
      <c r="L5371" s="455">
        <f t="shared" ca="1" si="189"/>
        <v>1316573181859752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1316573181859752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5485721591082.2998</v>
      </c>
      <c r="L5372" s="455">
        <f t="shared" ca="1" si="189"/>
        <v>1322058903450834.3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1322058903450834.3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5508578764378.4756</v>
      </c>
      <c r="L5373" s="455">
        <f t="shared" ca="1" si="189"/>
        <v>1327567482215212.8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1327567482215212.8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5531531175896.7197</v>
      </c>
      <c r="L5374" s="455">
        <f t="shared" ca="1" si="189"/>
        <v>1333099013391109.5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1333099013391109.5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5554579222462.9561</v>
      </c>
      <c r="L5375" s="455">
        <f t="shared" ca="1" si="189"/>
        <v>1338653592613572.5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1338653592613572.5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5577723302556.5518</v>
      </c>
      <c r="L5376" s="455">
        <f t="shared" ca="1" si="189"/>
        <v>1344231315916129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1344231315916129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5600963816317.2041</v>
      </c>
      <c r="L5377" s="455">
        <f t="shared" ca="1" si="189"/>
        <v>1349832279732446.3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1349832279732446.3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5624301165551.8594</v>
      </c>
      <c r="L5378" s="455">
        <f t="shared" ca="1" si="189"/>
        <v>1355456580897998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1355456580897998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5647735753741.6582</v>
      </c>
      <c r="L5379" s="455">
        <f t="shared" ca="1" si="189"/>
        <v>1361104316651739.8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1361104316651739.8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5671267986048.916</v>
      </c>
      <c r="L5380" s="455">
        <f t="shared" ca="1" si="189"/>
        <v>1366775584637788.8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1366775584637788.8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5694898269324.1201</v>
      </c>
      <c r="L5381" s="455">
        <f t="shared" ca="1" si="189"/>
        <v>1372470482907112.8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1372470482907112.8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5718627012112.9697</v>
      </c>
      <c r="L5382" s="455">
        <f t="shared" ca="1" si="189"/>
        <v>1378189109919225.8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1378189109919225.8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5742454624663.4404</v>
      </c>
      <c r="L5383" s="455">
        <f t="shared" ca="1" si="189"/>
        <v>1383931564543889.3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1383931564543889.3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5766381518932.8721</v>
      </c>
      <c r="L5384" s="455">
        <f t="shared" ca="1" si="189"/>
        <v>1389697946062822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1389697946062822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5790408108595.0918</v>
      </c>
      <c r="L5385" s="455">
        <f t="shared" ca="1" si="189"/>
        <v>1395488354171417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1395488354171417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5814534809047.5703</v>
      </c>
      <c r="L5386" s="455">
        <f t="shared" ca="1" si="189"/>
        <v>1401302888980464.5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1401302888980464.5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5838762037418.6016</v>
      </c>
      <c r="L5387" s="455">
        <f t="shared" ca="1" si="189"/>
        <v>1407141651017883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1407141651017883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5863090212574.5127</v>
      </c>
      <c r="L5388" s="455">
        <f t="shared" ca="1" si="189"/>
        <v>1413004741230457.5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1413004741230457.5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5887519755126.9063</v>
      </c>
      <c r="L5389" s="455">
        <f t="shared" ca="1" si="189"/>
        <v>1418892260985584.5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1418892260985584.5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5912051087439.9355</v>
      </c>
      <c r="L5390" s="455">
        <f t="shared" ca="1" si="189"/>
        <v>1424804312073024.5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1424804312073024.5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5936684633637.6016</v>
      </c>
      <c r="L5391" s="455">
        <f t="shared" ca="1" si="189"/>
        <v>1430740996706662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1430740996706662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5961420819611.0918</v>
      </c>
      <c r="L5392" s="455">
        <f t="shared" ca="1" si="189"/>
        <v>1436702417526273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1436702417526273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5986260073026.1377</v>
      </c>
      <c r="L5393" s="455">
        <f t="shared" ca="1" si="189"/>
        <v>1442688677599299.3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1442688677599299.3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6011202823330.4131</v>
      </c>
      <c r="L5394" s="455">
        <f t="shared" ca="1" si="189"/>
        <v>1448699880422629.8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1448699880422629.8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6036249501760.957</v>
      </c>
      <c r="L5395" s="455">
        <f t="shared" ca="1" si="189"/>
        <v>1454736129924390.8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1454736129924390.8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6061400541351.6279</v>
      </c>
      <c r="L5396" s="455">
        <f t="shared" ca="1" si="189"/>
        <v>1460797530465742.5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1460797530465742.5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6086656376940.5938</v>
      </c>
      <c r="L5397" s="455">
        <f t="shared" ca="1" si="189"/>
        <v>1466884186842683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1466884186842683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6112017445177.8457</v>
      </c>
      <c r="L5398" s="455">
        <f t="shared" ca="1" si="189"/>
        <v>1472996204287860.8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1472996204287860.8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6137484184532.7529</v>
      </c>
      <c r="L5399" s="455">
        <f t="shared" ca="1" si="189"/>
        <v>1479133688472393.5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1479133688472393.5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6163057035301.6396</v>
      </c>
      <c r="L5400" s="455">
        <f t="shared" ca="1" si="189"/>
        <v>1485296745507695.3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1485296745507695.3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6188736439615.3965</v>
      </c>
      <c r="L5401" s="455">
        <f t="shared" ca="1" si="189"/>
        <v>1491485481947310.8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1491485481947310.8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6214522841447.1279</v>
      </c>
      <c r="L5402" s="455">
        <f t="shared" ca="1" si="189"/>
        <v>1497700004788758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1497700004788758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6240416686619.8252</v>
      </c>
      <c r="L5403" s="455">
        <f t="shared" ca="1" si="189"/>
        <v>1503940421475377.8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1503940421475377.8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6266418422814.0742</v>
      </c>
      <c r="L5404" s="455">
        <f t="shared" ca="1" si="189"/>
        <v>1510206839898191.8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1510206839898191.8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6292528499575.7988</v>
      </c>
      <c r="L5405" s="455">
        <f t="shared" ca="1" si="189"/>
        <v>1516499368397767.5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1516499368397767.5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6318747368324.0313</v>
      </c>
      <c r="L5406" s="455">
        <f t="shared" ca="1" si="189"/>
        <v>1522818115766091.5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1522818115766091.5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6345075482358.7148</v>
      </c>
      <c r="L5407" s="455">
        <f t="shared" ca="1" si="189"/>
        <v>1529163191248450.3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1529163191248450.3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6371513296868.543</v>
      </c>
      <c r="L5408" s="455">
        <f t="shared" ca="1" si="189"/>
        <v>1535534704545318.8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1535534704545318.8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6398061268938.8281</v>
      </c>
      <c r="L5409" s="455">
        <f t="shared" ca="1" si="189"/>
        <v>1541932765814257.5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1541932765814257.5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6424719857559.4063</v>
      </c>
      <c r="L5410" s="455">
        <f t="shared" ca="1" si="189"/>
        <v>1548357485671817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1548357485671817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6451489523632.5703</v>
      </c>
      <c r="L5411" s="455">
        <f t="shared" ca="1" si="189"/>
        <v>1554808975195449.5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1554808975195449.5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6478370729981.0391</v>
      </c>
      <c r="L5412" s="455">
        <f t="shared" ca="1" si="189"/>
        <v>1561287345925430.5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1561287345925430.5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6505363941355.96</v>
      </c>
      <c r="L5413" s="455">
        <f t="shared" ca="1" si="189"/>
        <v>1567792709866786.5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1567792709866786.5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6532469624444.9434</v>
      </c>
      <c r="L5414" s="455">
        <f t="shared" ca="1" si="189"/>
        <v>1574325179491231.5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1574325179491231.5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6559688247880.1309</v>
      </c>
      <c r="L5415" s="455">
        <f t="shared" ca="1" si="189"/>
        <v>1580884867739111.8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1580884867739111.8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6587020282246.2988</v>
      </c>
      <c r="L5416" s="455">
        <f t="shared" ca="1" si="189"/>
        <v>1587471888021358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1587471888021358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6614466200088.9912</v>
      </c>
      <c r="L5417" s="455">
        <f t="shared" ca="1" si="189"/>
        <v>1594086354221447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1594086354221447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6642026475922.6953</v>
      </c>
      <c r="L5418" s="455">
        <f t="shared" ca="1" si="189"/>
        <v>1600728380697369.8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1600728380697369.8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6669701586239.041</v>
      </c>
      <c r="L5419" s="455">
        <f t="shared" ca="1" si="189"/>
        <v>1607398082283608.8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1607398082283608.8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6697492009515.0361</v>
      </c>
      <c r="L5420" s="455">
        <f t="shared" ca="1" si="189"/>
        <v>1614095574293123.8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1614095574293123.8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6725398226221.3486</v>
      </c>
      <c r="L5421" s="455">
        <f t="shared" ca="1" si="189"/>
        <v>1620820972519345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1620820972519345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6753420718830.6045</v>
      </c>
      <c r="L5422" s="455">
        <f t="shared" ca="1" si="189"/>
        <v>1627574393238175.5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1627574393238175.5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6781559971825.7314</v>
      </c>
      <c r="L5423" s="455">
        <f t="shared" ca="1" si="189"/>
        <v>1634355953210001.3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1634355953210001.3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6809816471708.3389</v>
      </c>
      <c r="L5424" s="455">
        <f t="shared" ca="1" si="189"/>
        <v>1641165769681709.5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1641165769681709.5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6838190707007.123</v>
      </c>
      <c r="L5425" s="455">
        <f t="shared" ca="1" si="189"/>
        <v>1648003960388716.5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1648003960388716.5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6866683168286.3184</v>
      </c>
      <c r="L5426" s="455">
        <f t="shared" ca="1" si="189"/>
        <v>1654870643557002.8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1654870643557002.8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6895294348154.1777</v>
      </c>
      <c r="L5427" s="455">
        <f t="shared" ca="1" si="189"/>
        <v>1661765937905157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1661765937905157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6924024741271.4873</v>
      </c>
      <c r="L5428" s="455">
        <f t="shared" ca="1" si="189"/>
        <v>1668689962646428.5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1668689962646428.5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6952874844360.1191</v>
      </c>
      <c r="L5429" s="455">
        <f t="shared" ca="1" si="189"/>
        <v>1675642837490788.5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1675642837490788.5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6981845156211.6191</v>
      </c>
      <c r="L5430" s="455">
        <f t="shared" ca="1" si="189"/>
        <v>1682624682647000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1682624682647000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7010936177695.833</v>
      </c>
      <c r="L5431" s="455">
        <f t="shared" ca="1" si="189"/>
        <v>1689635618824695.8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1689635618824695.8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7040148411769.5654</v>
      </c>
      <c r="L5432" s="455">
        <f t="shared" ca="1" si="189"/>
        <v>1696675767236465.3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1696675767236465.3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7069482363485.2715</v>
      </c>
      <c r="L5433" s="455">
        <f t="shared" ca="1" si="189"/>
        <v>1703745249599950.5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1703745249599950.5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7098938539999.7939</v>
      </c>
      <c r="L5434" s="455">
        <f t="shared" ca="1" si="189"/>
        <v>1710844188139950.3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1710844188139950.3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7128517450583.126</v>
      </c>
      <c r="L5435" s="455">
        <f t="shared" ca="1" si="189"/>
        <v>1717972705590533.5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1717972705590533.5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7158219606627.2227</v>
      </c>
      <c r="L5436" s="455">
        <f t="shared" ca="1" si="189"/>
        <v>1725130925197160.8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1725130925197160.8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7188045521654.8359</v>
      </c>
      <c r="L5437" s="455">
        <f t="shared" ca="1" si="189"/>
        <v>1732318970718815.5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1732318970718815.5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7217995711328.3975</v>
      </c>
      <c r="L5438" s="455">
        <f t="shared" ca="1" si="189"/>
        <v>1739536966430144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1739536966430144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7248070693458.9336</v>
      </c>
      <c r="L5439" s="455">
        <f t="shared" ca="1" si="189"/>
        <v>1746785037123603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1746785037123603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7278270988015.0127</v>
      </c>
      <c r="L5440" s="455">
        <f t="shared" ca="1" si="189"/>
        <v>1754063308111618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1754063308111618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7308597117131.7402</v>
      </c>
      <c r="L5441" s="455">
        <f t="shared" ca="1" si="189"/>
        <v>1761371905228749.8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1761371905228749.8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7339049605119.7891</v>
      </c>
      <c r="L5442" s="455">
        <f t="shared" ca="1" si="189"/>
        <v>1768710954833869.5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1768710954833869.5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7369628978474.4561</v>
      </c>
      <c r="L5443" s="455">
        <f t="shared" ca="1" si="189"/>
        <v>1776080583812344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1776080583812344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7400335765884.7666</v>
      </c>
      <c r="L5444" s="455">
        <f t="shared" ca="1" si="189"/>
        <v>1783480919578228.8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1783480919578228.8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7431170498242.6201</v>
      </c>
      <c r="L5445" s="455">
        <f t="shared" ca="1" si="189"/>
        <v>1790912090076471.3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1790912090076471.3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7462133708651.9619</v>
      </c>
      <c r="L5446" s="455">
        <f t="shared" ca="1" si="189"/>
        <v>1798374223785123.3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1798374223785123.3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7493225932438.0127</v>
      </c>
      <c r="L5447" s="455">
        <f t="shared" ca="1" si="189"/>
        <v>1805867449717561.3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1805867449717561.3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7524447707156.5049</v>
      </c>
      <c r="L5448" s="455">
        <f t="shared" ca="1" si="189"/>
        <v>1813391897424717.8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1813391897424717.8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7555799572602.9893</v>
      </c>
      <c r="L5449" s="455">
        <f t="shared" ca="1" si="189"/>
        <v>1820947696997320.8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1820947696997320.8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7587282070822.1699</v>
      </c>
      <c r="L5450" s="455">
        <f t="shared" ca="1" si="189"/>
        <v>1828534979068143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1828534979068143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7618895746117.2627</v>
      </c>
      <c r="L5451" s="455">
        <f t="shared" ca="1" si="189"/>
        <v>1836153874814260.3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1836153874814260.3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7650641145059.418</v>
      </c>
      <c r="L5452" s="455">
        <f t="shared" ca="1" si="189"/>
        <v>1843804515959319.8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1843804515959319.8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7682518816497.1641</v>
      </c>
      <c r="L5453" s="455">
        <f t="shared" ca="1" si="189"/>
        <v>1851487034775817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1851487034775817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7714529311565.9043</v>
      </c>
      <c r="L5454" s="455">
        <f t="shared" ca="1" si="189"/>
        <v>1859201564087383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1859201564087383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7746673183697.4287</v>
      </c>
      <c r="L5455" s="455">
        <f t="shared" ca="1" si="189"/>
        <v>1866948237271080.5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1866948237271080.5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7778950988629.502</v>
      </c>
      <c r="L5456" s="455">
        <f t="shared" ca="1" si="189"/>
        <v>1874727188259710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1874727188259710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7811363284415.457</v>
      </c>
      <c r="L5457" s="455">
        <f t="shared" ca="1" si="189"/>
        <v>1882538551544125.5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1882538551544125.5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7843910631433.8555</v>
      </c>
      <c r="L5458" s="455">
        <f t="shared" ca="1" si="189"/>
        <v>1890382462175559.3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1890382462175559.3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7876593592398.1631</v>
      </c>
      <c r="L5459" s="455">
        <f t="shared" ca="1" si="189"/>
        <v>1898259055767957.5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1898259055767957.5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7909412732366.4893</v>
      </c>
      <c r="L5460" s="455">
        <f t="shared" ca="1" si="189"/>
        <v>1906168468500324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1906168468500324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7942368618751.3496</v>
      </c>
      <c r="L5461" s="455">
        <f t="shared" ca="1" si="189"/>
        <v>1914110837119075.3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1914110837119075.3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7975461821329.4805</v>
      </c>
      <c r="L5462" s="455">
        <f t="shared" ca="1" si="189"/>
        <v>1922086298940404.8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1922086298940404.8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8008692912251.6875</v>
      </c>
      <c r="L5463" s="455">
        <f t="shared" ca="1" si="189"/>
        <v>1930094991852656.5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1930094991852656.5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8042062466052.7354</v>
      </c>
      <c r="L5464" s="455">
        <f t="shared" ca="1" si="189"/>
        <v>1938137054318709.3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1938137054318709.3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8075571059661.2881</v>
      </c>
      <c r="L5465" s="455">
        <f t="shared" ca="1" si="189"/>
        <v>1946212625378370.5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1946212625378370.5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8109219272409.8779</v>
      </c>
      <c r="L5466" s="455">
        <f t="shared" ca="1" si="189"/>
        <v>1954321844650780.5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1954321844650780.5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8143007686044.918</v>
      </c>
      <c r="L5467" s="455">
        <f t="shared" ca="1" si="189"/>
        <v>1962464852336825.5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1962464852336825.5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8176936884736.7725</v>
      </c>
      <c r="L5468" s="455">
        <f t="shared" ca="1" si="189"/>
        <v>1970641789221562.3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1970641789221562.3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8211007455089.8428</v>
      </c>
      <c r="L5469" s="455">
        <f t="shared" ca="1" si="189"/>
        <v>1978852796676652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1978852796676652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8245219986152.7168</v>
      </c>
      <c r="L5470" s="455">
        <f t="shared" ca="1" si="189"/>
        <v>1987098016662804.8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1987098016662804.8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8279575069428.3525</v>
      </c>
      <c r="L5471" s="455">
        <f t="shared" ca="1" si="189"/>
        <v>1995377591732233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1995377591732233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8314073298884.3037</v>
      </c>
      <c r="L5472" s="455">
        <f t="shared" ca="1" si="189"/>
        <v>2003691665031117.3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2003691665031117.3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8348715270962.9873</v>
      </c>
      <c r="L5473" s="455">
        <f t="shared" ca="1" si="189"/>
        <v>2012040380302080.3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2012040380302080.3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8383501584592</v>
      </c>
      <c r="L5474" s="455">
        <f t="shared" ca="1" si="189"/>
        <v>2020423881886672.3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2020423881886672.3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8418432841194.4678</v>
      </c>
      <c r="L5475" s="455">
        <f t="shared" ca="1" si="189"/>
        <v>2028842314727866.8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2028842314727866.8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8453509644699.4434</v>
      </c>
      <c r="L5476" s="455">
        <f t="shared" ca="1" si="189"/>
        <v>2037295824372566.3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2037295824372566.3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8488732601552.3594</v>
      </c>
      <c r="L5477" s="455">
        <f t="shared" ca="1" si="189"/>
        <v>2045784556974118.5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2045784556974118.5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8524102320725.4922</v>
      </c>
      <c r="L5478" s="455">
        <f t="shared" ca="1" si="189"/>
        <v>2054308659294844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2054308659294844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8559619413728.5156</v>
      </c>
      <c r="L5479" s="455">
        <f t="shared" ca="1" si="189"/>
        <v>2062868278708572.5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2062868278708572.5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8595284494619.0527</v>
      </c>
      <c r="L5480" s="455">
        <f t="shared" ca="1" si="189"/>
        <v>2071463563203191.5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2071463563203191.5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8631098180013.2969</v>
      </c>
      <c r="L5481" s="455">
        <f t="shared" ca="1" si="189"/>
        <v>2080094661383204.8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2080094661383204.8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8667061089096.6865</v>
      </c>
      <c r="L5482" s="455">
        <f t="shared" ca="1" si="189"/>
        <v>2088761722472301.5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2088761722472301.5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8703173843634.5889</v>
      </c>
      <c r="L5483" s="455">
        <f t="shared" ca="1" si="189"/>
        <v>2097464896315936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2097464896315936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8739437067983.0674</v>
      </c>
      <c r="L5484" s="455">
        <f t="shared" ca="1" si="189"/>
        <v>2106204333383919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2106204333383919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8775851389099.6621</v>
      </c>
      <c r="L5485" s="455">
        <f t="shared" ca="1" si="189"/>
        <v>2114980184773018.8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2114980184773018.8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8812417436554.2441</v>
      </c>
      <c r="L5486" s="455">
        <f t="shared" ca="1" si="189"/>
        <v>2123792602209573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2123792602209573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8849135842539.8867</v>
      </c>
      <c r="L5487" s="455">
        <f t="shared" ca="1" si="189"/>
        <v>2132641738052113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2132641738052113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8886007241883.8027</v>
      </c>
      <c r="L5488" s="455">
        <f t="shared" ca="1" si="189"/>
        <v>2141527745293996.8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2141527745293996.8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8923032272058.3203</v>
      </c>
      <c r="L5489" s="455">
        <f t="shared" ca="1" si="189"/>
        <v>2150450777566055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2150450777566055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8960211573191.8965</v>
      </c>
      <c r="L5490" s="455">
        <f t="shared" ca="1" si="189"/>
        <v>2159410989139247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2159410989139247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8997545788080.1953</v>
      </c>
      <c r="L5491" s="455">
        <f t="shared" ca="1" si="189"/>
        <v>2168408534927327.3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2168408534927327.3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9035035562197.1973</v>
      </c>
      <c r="L5492" s="455">
        <f t="shared" ca="1" si="189"/>
        <v>2177443570489524.5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2177443570489524.5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9072681543706.3516</v>
      </c>
      <c r="L5493" s="455">
        <f t="shared" ca="1" si="189"/>
        <v>2186516252033230.8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2186516252033230.8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9110484383471.7949</v>
      </c>
      <c r="L5494" s="455">
        <f t="shared" ca="1" si="189"/>
        <v>2195626736416702.5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2195626736416702.5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9148444735069.5918</v>
      </c>
      <c r="L5495" s="455">
        <f t="shared" ca="1" si="189"/>
        <v>2204775181151772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2204775181151772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9186563254799.0508</v>
      </c>
      <c r="L5496" s="455">
        <f t="shared" ca="1" si="189"/>
        <v>2213961744406571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2213961744406571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9224840601694.0449</v>
      </c>
      <c r="L5497" s="455">
        <f t="shared" ca="1" si="189"/>
        <v>2223186585008265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2223186585008265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9263277437534.4375</v>
      </c>
      <c r="L5498" s="455">
        <f t="shared" ca="1" si="189"/>
        <v>2232449862445799.5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2232449862445799.5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9301874426857.498</v>
      </c>
      <c r="L5499" s="455">
        <f t="shared" ca="1" si="189"/>
        <v>2241751736872657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2241751736872657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9340632236969.4043</v>
      </c>
      <c r="L5500" s="455">
        <f t="shared" ca="1" si="189"/>
        <v>2251092369109626.5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2251092369109626.5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9379551537956.7773</v>
      </c>
      <c r="L5501" s="455">
        <f t="shared" ca="1" si="189"/>
        <v>2260471920647583.5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2260471920647583.5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9418633002698.2637</v>
      </c>
      <c r="L5502" s="455">
        <f t="shared" ca="1" si="189"/>
        <v>2269890553650282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2269890553650282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9457877306876.1758</v>
      </c>
      <c r="L5503" s="455">
        <f t="shared" ca="1" si="189"/>
        <v>2279348430957158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2279348430957158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9497285128988.1582</v>
      </c>
      <c r="L5504" s="455">
        <f t="shared" ca="1" si="189"/>
        <v>2288845716086146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2288845716086146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9536857150358.9414</v>
      </c>
      <c r="L5505" s="455">
        <f t="shared" ca="1" si="189"/>
        <v>2298382573236505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2298382573236505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9576594055152.1035</v>
      </c>
      <c r="L5506" s="455">
        <f t="shared" ca="1" si="189"/>
        <v>2307959167291657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2307959167291657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9616496530381.9043</v>
      </c>
      <c r="L5507" s="455">
        <f t="shared" ca="1" si="189"/>
        <v>2317575663822039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2317575663822039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9656565265925.1621</v>
      </c>
      <c r="L5508" s="455">
        <f t="shared" ca="1" si="189"/>
        <v>2327232229087964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2327232229087964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9696800954533.1836</v>
      </c>
      <c r="L5509" s="455">
        <f t="shared" ca="1" si="189"/>
        <v>2336929030042497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2336929030042497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9737204291843.7383</v>
      </c>
      <c r="L5510" s="455">
        <f t="shared" ca="1" si="189"/>
        <v>2346666234334340.5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2346666234334340.5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9777775976393.0859</v>
      </c>
      <c r="L5511" s="455">
        <f t="shared" ca="1" si="189"/>
        <v>2356444010310733.5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2356444010310733.5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9818516709628.0566</v>
      </c>
      <c r="L5512" s="455">
        <f t="shared" ca="1" si="189"/>
        <v>2366262527020361.5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2366262527020361.5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9859427195918.1719</v>
      </c>
      <c r="L5513" s="455">
        <f t="shared" ca="1" si="189"/>
        <v>2376121954216279.5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2376121954216279.5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9900508142567.832</v>
      </c>
      <c r="L5514" s="455">
        <f t="shared" ca="1" si="189"/>
        <v>2386022462358847.5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2386022462358847.5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9941760259828.5313</v>
      </c>
      <c r="L5515" s="455">
        <f t="shared" ca="1" si="189"/>
        <v>2395964222618676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2395964222618676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9983184260911.1504</v>
      </c>
      <c r="L5516" s="455">
        <f t="shared" ca="1" si="189"/>
        <v>2405947406879587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2405947406879587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10024780861998.279</v>
      </c>
      <c r="L5517" s="455">
        <f t="shared" ca="1" si="189"/>
        <v>2415972187741585.5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2415972187741585.5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10066550782256.605</v>
      </c>
      <c r="L5518" s="455">
        <f t="shared" ca="1" si="189"/>
        <v>2426038738523842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2426038738523842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10108494743849.342</v>
      </c>
      <c r="L5519" s="455">
        <f t="shared" ca="1" si="189"/>
        <v>2436147233267691.5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2436147233267691.5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10150613471948.715</v>
      </c>
      <c r="L5520" s="455">
        <f t="shared" ca="1" si="189"/>
        <v>2446297846739640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2446297846739640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10192907694748.5</v>
      </c>
      <c r="L5521" s="455">
        <f t="shared" ca="1" si="189"/>
        <v>2456490754434388.5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2456490754434388.5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10235378143476.619</v>
      </c>
      <c r="L5522" s="455">
        <f t="shared" ca="1" si="189"/>
        <v>2466726132577865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2466726132577865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10278025552407.771</v>
      </c>
      <c r="L5523" s="455">
        <f t="shared" ca="1" si="189"/>
        <v>2477004158130273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2477004158130273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10320850658876.137</v>
      </c>
      <c r="L5524" s="455">
        <f t="shared" ca="1" si="189"/>
        <v>2487325008789149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2487325008789149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10363854203288.121</v>
      </c>
      <c r="L5525" s="455">
        <f t="shared" ca="1" si="189"/>
        <v>2497688862992437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2497688862992437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10407036929135.154</v>
      </c>
      <c r="L5526" s="455">
        <f t="shared" ca="1" si="189"/>
        <v>2508095899921572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2508095899921572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10450399583006.551</v>
      </c>
      <c r="L5527" s="455">
        <f t="shared" ca="1" si="189"/>
        <v>2518546299504578.5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2518546299504578.5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10493942914602.41</v>
      </c>
      <c r="L5528" s="455">
        <f t="shared" ca="1" si="189"/>
        <v>2529040242419181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2529040242419181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10537667676746.588</v>
      </c>
      <c r="L5529" s="455">
        <f t="shared" ca="1" si="189"/>
        <v>2539577910095927.5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2539577910095927.5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10581574625399.697</v>
      </c>
      <c r="L5530" s="455">
        <f t="shared" ca="1" si="189"/>
        <v>2550159484721327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2550159484721327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10625664519672.195</v>
      </c>
      <c r="L5531" s="455">
        <f t="shared" ca="1" si="189"/>
        <v>2560785149240999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2560785149240999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10669938121837.496</v>
      </c>
      <c r="L5532" s="455">
        <f t="shared" ca="1" si="189"/>
        <v>2571455087362836.5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2571455087362836.5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10714396197345.152</v>
      </c>
      <c r="L5533" s="455">
        <f t="shared" ca="1" si="189"/>
        <v>2582169483560181.5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2582169483560181.5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10759039514834.09</v>
      </c>
      <c r="L5534" s="455">
        <f t="shared" ca="1" si="189"/>
        <v>2592928523075015.5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2592928523075015.5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10803868846145.898</v>
      </c>
      <c r="L5535" s="455">
        <f t="shared" ca="1" si="189"/>
        <v>2603732391921161.5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2603732391921161.5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10848884966338.172</v>
      </c>
      <c r="L5536" s="455">
        <f t="shared" ca="1" si="189"/>
        <v>2614581276887499.5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2614581276887499.5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10894088653697.914</v>
      </c>
      <c r="L5537" s="455">
        <f t="shared" ca="1" si="189"/>
        <v>2625475365541197.5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2625475365541197.5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10939480689754.99</v>
      </c>
      <c r="L5538" s="455">
        <f t="shared" ca="1" si="189"/>
        <v>2636414846230952.5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2636414846230952.5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10985061859295.635</v>
      </c>
      <c r="L5539" s="455">
        <f t="shared" ca="1" si="189"/>
        <v>2647399908090248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2647399908090248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11030832950376.033</v>
      </c>
      <c r="L5540" s="455">
        <f t="shared" ca="1" si="189"/>
        <v>2658430741040624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2658430741040624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11076794754335.934</v>
      </c>
      <c r="L5541" s="455">
        <f t="shared" ca="1" si="189"/>
        <v>2669507535794960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2669507535794960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11122948065812.334</v>
      </c>
      <c r="L5542" s="455">
        <f t="shared" ca="1" si="189"/>
        <v>2680630483860772.5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2680630483860772.5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11169293682753.219</v>
      </c>
      <c r="L5543" s="455">
        <f t="shared" ca="1" si="189"/>
        <v>2691799777543525.5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2691799777543525.5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11215832406431.355</v>
      </c>
      <c r="L5544" s="455">
        <f t="shared" ca="1" si="189"/>
        <v>2703015609949957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2703015609949957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11262565041458.154</v>
      </c>
      <c r="L5545" s="455">
        <f t="shared" ca="1" si="189"/>
        <v>2714278174991415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2714278174991415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11309492395797.563</v>
      </c>
      <c r="L5546" s="455">
        <f t="shared" ca="1" si="189"/>
        <v>2725587667387212.5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2725587667387212.5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11356615280780.053</v>
      </c>
      <c r="L5547" s="455">
        <f t="shared" ca="1" si="189"/>
        <v>2736944282667992.5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2736944282667992.5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11403934511116.635</v>
      </c>
      <c r="L5548" s="455">
        <f t="shared" ca="1" si="189"/>
        <v>2748348217179109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2748348217179109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11451450904912.953</v>
      </c>
      <c r="L5549" s="455">
        <f t="shared" ca="1" si="189"/>
        <v>2759799668084022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2759799668084022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11499165283683.426</v>
      </c>
      <c r="L5550" s="455">
        <f t="shared" ca="1" si="189"/>
        <v>2771298833367705.5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2771298833367705.5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11547078472365.439</v>
      </c>
      <c r="L5551" s="455">
        <f t="shared" ca="1" si="189"/>
        <v>2782845911840071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2782845911840071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11595191299333.629</v>
      </c>
      <c r="L5552" s="455">
        <f t="shared" ca="1" si="189"/>
        <v>2794441103139404.5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2794441103139404.5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11643504596414.186</v>
      </c>
      <c r="L5553" s="455">
        <f t="shared" ca="1" si="189"/>
        <v>2806084607735818.5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2806084607735818.5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11692019198899.244</v>
      </c>
      <c r="L5554" s="455">
        <f t="shared" ca="1" si="189"/>
        <v>2817776626934717.5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2817776626934717.5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11740735945561.322</v>
      </c>
      <c r="L5555" s="455">
        <f t="shared" ca="1" si="189"/>
        <v>2829517362880279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2829517362880279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11789655678667.828</v>
      </c>
      <c r="L5556" s="455">
        <f t="shared" ca="1" si="189"/>
        <v>2841307018558947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2841307018558947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11838779243995.613</v>
      </c>
      <c r="L5557" s="455">
        <f t="shared" ca="1" si="189"/>
        <v>2853145797802942.5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2853145797802942.5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11888107490845.594</v>
      </c>
      <c r="L5558" s="455">
        <f t="shared" ca="1" si="189"/>
        <v>2865033905293788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2865033905293788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11937641272057.449</v>
      </c>
      <c r="L5559" s="455">
        <f t="shared" ca="1" si="189"/>
        <v>2876971546565845.5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2876971546565845.5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11987381444024.355</v>
      </c>
      <c r="L5560" s="455">
        <f t="shared" ca="1" si="189"/>
        <v>2888958928009870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2888958928009870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12037328866707.791</v>
      </c>
      <c r="L5561" s="455">
        <f t="shared" ca="1" si="189"/>
        <v>2900996256876578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2900996256876578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12087484403652.408</v>
      </c>
      <c r="L5562" s="455">
        <f t="shared" ca="1" si="189"/>
        <v>2913083741280230.5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2913083741280230.5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12137848922000.961</v>
      </c>
      <c r="L5563" s="455">
        <f t="shared" ca="1" si="189"/>
        <v>2925221590202231.5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2925221590202231.5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12188423292509.297</v>
      </c>
      <c r="L5564" s="455">
        <f t="shared" ca="1" si="189"/>
        <v>2937410013494741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2937410013494741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12239208389561.42</v>
      </c>
      <c r="L5565" s="455">
        <f t="shared" ca="1" si="189"/>
        <v>2949649221884302.5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2949649221884302.5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12290205091184.594</v>
      </c>
      <c r="L5566" s="455">
        <f t="shared" ca="1" si="189"/>
        <v>2961939426975487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2961939426975487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12341414279064.529</v>
      </c>
      <c r="L5567" s="455">
        <f t="shared" ca="1" si="189"/>
        <v>2974280841254551.5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2974280841254551.5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12392836838560.631</v>
      </c>
      <c r="L5568" s="455">
        <f t="shared" ca="1" si="189"/>
        <v>2986673678093112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2986673678093112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12444473658721.301</v>
      </c>
      <c r="L5569" s="455">
        <f t="shared" ca="1" si="189"/>
        <v>2999118151751833.5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2999118151751833.5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12496325632299.307</v>
      </c>
      <c r="L5570" s="455">
        <f t="shared" ca="1" si="189"/>
        <v>3011614477384133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3011614477384133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12548393655767.221</v>
      </c>
      <c r="L5571" s="455">
        <f t="shared" ca="1" si="189"/>
        <v>3024162871039900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3024162871039900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12600678629332.916</v>
      </c>
      <c r="L5572" s="455">
        <f t="shared" ca="1" si="189"/>
        <v>3036763549669233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3036763549669233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12653181456955.137</v>
      </c>
      <c r="L5573" s="455">
        <f t="shared" ca="1" si="189"/>
        <v>3049416731126188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3049416731126188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12705903046359.117</v>
      </c>
      <c r="L5574" s="455">
        <f t="shared" ca="1" si="189"/>
        <v>3062122634172547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3062122634172547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12758844309052.279</v>
      </c>
      <c r="L5575" s="455">
        <f t="shared" ca="1" si="189"/>
        <v>3074881478481599.5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3074881478481599.5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12812006160339.998</v>
      </c>
      <c r="L5576" s="455">
        <f t="shared" ca="1" si="189"/>
        <v>3087693484641939.5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3087693484641939.5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12865389519341.414</v>
      </c>
      <c r="L5577" s="455">
        <f t="shared" ca="1" si="189"/>
        <v>3100558874161281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3100558874161281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12918995309005.338</v>
      </c>
      <c r="L5578" s="455">
        <f t="shared" ca="1" si="189"/>
        <v>3113477869470286.5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3113477869470286.5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12972824456126.193</v>
      </c>
      <c r="L5579" s="455">
        <f t="shared" ca="1" si="189"/>
        <v>3126450693926412.5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3126450693926412.5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13026877891360.053</v>
      </c>
      <c r="L5580" s="455">
        <f t="shared" ca="1" si="189"/>
        <v>3139477571817772.5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3139477571817772.5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13081156549240.719</v>
      </c>
      <c r="L5581" s="455">
        <f t="shared" ca="1" si="189"/>
        <v>3152558728367013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3152558728367013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13135661368195.887</v>
      </c>
      <c r="L5582" s="455">
        <f t="shared" ca="1" si="189"/>
        <v>3165694389735209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3165694389735209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13190393290563.371</v>
      </c>
      <c r="L5583" s="455">
        <f t="shared" ca="1" si="189"/>
        <v>3178884783025772.5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3178884783025772.5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13245353262607.385</v>
      </c>
      <c r="L5584" s="455">
        <f t="shared" ca="1" si="189"/>
        <v>3192130136288380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3192130136288380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13300542234534.916</v>
      </c>
      <c r="L5585" s="455">
        <f t="shared" ca="1" si="189"/>
        <v>3205430678522915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3205430678522915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13355961160512.146</v>
      </c>
      <c r="L5586" s="455">
        <f t="shared" ca="1" si="189"/>
        <v>3218786639683427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3218786639683427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13411610998680.945</v>
      </c>
      <c r="L5587" s="455">
        <f t="shared" ca="1" si="189"/>
        <v>3232198250682108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3232198250682108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13467492711175.449</v>
      </c>
      <c r="L5588" s="455">
        <f t="shared" ca="1" si="189"/>
        <v>3245665743393283.5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3245665743393283.5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13523607264138.682</v>
      </c>
      <c r="L5589" s="455">
        <f t="shared" ca="1" si="189"/>
        <v>3259189350657422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3259189350657422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13579955627739.258</v>
      </c>
      <c r="L5590" s="455">
        <f t="shared" ca="1" si="189"/>
        <v>3272769306285161.5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3272769306285161.5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13636538776188.172</v>
      </c>
      <c r="L5591" s="455">
        <f t="shared" ca="1" si="189"/>
        <v>3286405845061349.5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3286405845061349.5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13693357687755.623</v>
      </c>
      <c r="L5592" s="455">
        <f t="shared" ca="1" si="189"/>
        <v>3300099202749105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3300099202749105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13750413344787.938</v>
      </c>
      <c r="L5593" s="455">
        <f t="shared" ca="1" si="189"/>
        <v>3313849616093893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3313849616093893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13807706733724.555</v>
      </c>
      <c r="L5594" s="455">
        <f t="shared" ca="1" si="189"/>
        <v>3327657322827617.5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3327657322827617.5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13865238845115.072</v>
      </c>
      <c r="L5595" s="455">
        <f t="shared" ca="1" si="189"/>
        <v>3341522561672732.5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3341522561672732.5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13923010673636.385</v>
      </c>
      <c r="L5596" s="455">
        <f t="shared" ca="1" si="189"/>
        <v>3355445572346369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3355445572346369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13981023218109.871</v>
      </c>
      <c r="L5597" s="455">
        <f t="shared" ca="1" si="189"/>
        <v>3369426595564479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3369426595564479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14039277481518.662</v>
      </c>
      <c r="L5598" s="455">
        <f t="shared" ca="1" si="189"/>
        <v>3383465873045997.5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3383465873045997.5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14097774471024.99</v>
      </c>
      <c r="L5599" s="455">
        <f t="shared" ca="1" si="189"/>
        <v>3397563647517022.5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3397563647517022.5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14156515197987.594</v>
      </c>
      <c r="L5600" s="455">
        <f t="shared" ca="1" si="189"/>
        <v>3411720162715010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3411720162715010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14215500677979.209</v>
      </c>
      <c r="L5601" s="455">
        <f t="shared" ca="1" si="189"/>
        <v>3425935663392989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3425935663392989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14274731930804.121</v>
      </c>
      <c r="L5602" s="455">
        <f t="shared" ca="1" si="189"/>
        <v>3440210395323793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3440210395323793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14334209980515.805</v>
      </c>
      <c r="L5603" s="455">
        <f t="shared" ca="1" si="189"/>
        <v>3454544605304309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3454544605304309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14393935855434.621</v>
      </c>
      <c r="L5604" s="455">
        <f t="shared" ca="1" si="189"/>
        <v>3468938541159743.5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3468938541159743.5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14453910588165.598</v>
      </c>
      <c r="L5605" s="455">
        <f t="shared" ca="1" si="189"/>
        <v>3483392451747909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3483392451747909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14514135215616.287</v>
      </c>
      <c r="L5606" s="455">
        <f t="shared" ca="1" si="189"/>
        <v>3497906586963525.5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3497906586963525.5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14574610779014.689</v>
      </c>
      <c r="L5607" s="455">
        <f t="shared" ca="1" si="189"/>
        <v>3512481197742540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3512481197742540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14635338323927.252</v>
      </c>
      <c r="L5608" s="455">
        <f t="shared" ca="1" si="189"/>
        <v>3527116536066467.5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3527116536066467.5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14696318900276.947</v>
      </c>
      <c r="L5609" s="455">
        <f t="shared" ca="1" si="189"/>
        <v>3541812854966744.5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3541812854966744.5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14757553562361.436</v>
      </c>
      <c r="L5610" s="455">
        <f t="shared" ca="1" si="189"/>
        <v>3556570408529106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3556570408529106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14819043368871.275</v>
      </c>
      <c r="L5611" s="455">
        <f t="shared" ca="1" si="189"/>
        <v>3571389451897977.5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3571389451897977.5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14880789382908.24</v>
      </c>
      <c r="L5612" s="455">
        <f t="shared" ca="1" si="189"/>
        <v>3586270241280885.5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3586270241280885.5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14942792672003.688</v>
      </c>
      <c r="L5613" s="455">
        <f t="shared" ca="1" si="189"/>
        <v>3601213033952889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3601213033952889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15005054308137.037</v>
      </c>
      <c r="L5614" s="455">
        <f t="shared" ca="1" si="189"/>
        <v>3616218088261026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3616218088261026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15067575367754.275</v>
      </c>
      <c r="L5615" s="455">
        <f t="shared" ca="1" si="189"/>
        <v>3631285663628780.5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3631285663628780.5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15130356931786.586</v>
      </c>
      <c r="L5616" s="455">
        <f t="shared" ca="1" si="189"/>
        <v>3646416020560567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3646416020560567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15193400085669.029</v>
      </c>
      <c r="L5617" s="455">
        <f t="shared" ca="1" si="189"/>
        <v>3661609420646236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3661609420646236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15256705919359.316</v>
      </c>
      <c r="L5618" s="455">
        <f t="shared" ref="L5618:L5872" ca="1" si="194">I5618-J5618+K5618</f>
        <v>3676866126565595.5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3676866126565595.5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15320275527356.646</v>
      </c>
      <c r="L5619" s="455">
        <f t="shared" ca="1" si="194"/>
        <v>3692186402092952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3692186402092952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15384110008720.631</v>
      </c>
      <c r="L5620" s="455">
        <f t="shared" ca="1" si="194"/>
        <v>3707570512101672.5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3707570512101672.5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15448210467090.303</v>
      </c>
      <c r="L5621" s="455">
        <f t="shared" ca="1" si="194"/>
        <v>3723018722568763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3723018722568763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15512578010703.18</v>
      </c>
      <c r="L5622" s="455">
        <f t="shared" ca="1" si="194"/>
        <v>3738531300579466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3738531300579466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15577213752414.443</v>
      </c>
      <c r="L5623" s="455">
        <f t="shared" ca="1" si="194"/>
        <v>3754108514331880.5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3754108514331880.5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15642118809716.168</v>
      </c>
      <c r="L5624" s="455">
        <f t="shared" ca="1" si="194"/>
        <v>3769750633141596.5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3769750633141596.5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15707294304756.652</v>
      </c>
      <c r="L5625" s="455">
        <f t="shared" ca="1" si="194"/>
        <v>3785457927446353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3785457927446353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15772741364359.805</v>
      </c>
      <c r="L5626" s="455">
        <f t="shared" ca="1" si="194"/>
        <v>3801230668810713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3801230668810713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15838461120044.639</v>
      </c>
      <c r="L5627" s="455">
        <f t="shared" ca="1" si="194"/>
        <v>3817069129930757.5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3817069129930757.5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15904454708044.822</v>
      </c>
      <c r="L5628" s="455">
        <f t="shared" ca="1" si="194"/>
        <v>3832973584638802.5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3832973584638802.5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15970723269328.344</v>
      </c>
      <c r="L5629" s="455">
        <f t="shared" ca="1" si="194"/>
        <v>3848944307908131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3848944307908131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16037267949617.213</v>
      </c>
      <c r="L5630" s="455">
        <f t="shared" ca="1" si="194"/>
        <v>3864981575857748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3864981575857748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16104089899407.283</v>
      </c>
      <c r="L5631" s="455">
        <f t="shared" ca="1" si="194"/>
        <v>3881085665757155.5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3881085665757155.5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16171190273988.148</v>
      </c>
      <c r="L5632" s="455">
        <f t="shared" ca="1" si="194"/>
        <v>3897256856031143.5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3897256856031143.5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16238570233463.1</v>
      </c>
      <c r="L5633" s="455">
        <f t="shared" ca="1" si="194"/>
        <v>3913495426264606.5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3913495426264606.5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16306230942769.195</v>
      </c>
      <c r="L5634" s="455">
        <f t="shared" ca="1" si="194"/>
        <v>3929801657207375.5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3929801657207375.5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16374173571697.398</v>
      </c>
      <c r="L5635" s="455">
        <f t="shared" ca="1" si="194"/>
        <v>3946175830779073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3946175830779073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16442399294912.807</v>
      </c>
      <c r="L5636" s="455">
        <f t="shared" ca="1" si="194"/>
        <v>3962618230073986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3962618230073986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16510909291974.941</v>
      </c>
      <c r="L5637" s="455">
        <f t="shared" ca="1" si="194"/>
        <v>3979129139365961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3979129139365961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16579704747358.17</v>
      </c>
      <c r="L5638" s="455">
        <f t="shared" ca="1" si="194"/>
        <v>3995708844113319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3995708844113319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16648786850472.162</v>
      </c>
      <c r="L5639" s="455">
        <f t="shared" ca="1" si="194"/>
        <v>4012357630963791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4012357630963791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16718156795682.463</v>
      </c>
      <c r="L5640" s="455">
        <f t="shared" ca="1" si="194"/>
        <v>4029075787759473.5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4029075787759473.5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16787815782331.139</v>
      </c>
      <c r="L5641" s="455">
        <f t="shared" ca="1" si="194"/>
        <v>4045863603541804.5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4045863603541804.5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16857765014757.516</v>
      </c>
      <c r="L5642" s="455">
        <f t="shared" ca="1" si="194"/>
        <v>4062721368556562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4062721368556562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16928005702319.008</v>
      </c>
      <c r="L5643" s="455">
        <f t="shared" ca="1" si="194"/>
        <v>4079649374258881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4079649374258881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16998539059412.004</v>
      </c>
      <c r="L5644" s="455">
        <f t="shared" ca="1" si="194"/>
        <v>4096647913318293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4096647913318293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17069366305492.889</v>
      </c>
      <c r="L5645" s="455">
        <f t="shared" ca="1" si="194"/>
        <v>4113717279623786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4113717279623786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17140488665099.107</v>
      </c>
      <c r="L5646" s="455">
        <f t="shared" ca="1" si="194"/>
        <v>4130857768288885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4130857768288885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17211907367870.352</v>
      </c>
      <c r="L5647" s="455">
        <f t="shared" ca="1" si="194"/>
        <v>4148069675656755.5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4148069675656755.5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17283623648569.814</v>
      </c>
      <c r="L5648" s="455">
        <f t="shared" ca="1" si="194"/>
        <v>4165353299305325.5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4165353299305325.5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17355638747105.523</v>
      </c>
      <c r="L5649" s="455">
        <f t="shared" ca="1" si="194"/>
        <v>4182708938052431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4182708938052431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17427953908551.797</v>
      </c>
      <c r="L5650" s="455">
        <f t="shared" ca="1" si="194"/>
        <v>4200136891960983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4200136891960983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17500570383170.762</v>
      </c>
      <c r="L5651" s="455">
        <f t="shared" ca="1" si="194"/>
        <v>4217637462344154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4217637462344154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17573489426433.975</v>
      </c>
      <c r="L5652" s="455">
        <f t="shared" ca="1" si="194"/>
        <v>4235210951770588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4235210951770588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17646712299044.117</v>
      </c>
      <c r="L5653" s="455">
        <f t="shared" ca="1" si="194"/>
        <v>4252857664069632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4252857664069632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17720240266956.801</v>
      </c>
      <c r="L5654" s="455">
        <f t="shared" ca="1" si="194"/>
        <v>4270577904336589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4270577904336589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17794074601402.453</v>
      </c>
      <c r="L5655" s="455">
        <f t="shared" ca="1" si="194"/>
        <v>4288371978937991.5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4288371978937991.5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17868216578908.297</v>
      </c>
      <c r="L5656" s="455">
        <f t="shared" ca="1" si="194"/>
        <v>4306240195516900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4306240195516900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17942667481320.418</v>
      </c>
      <c r="L5657" s="455">
        <f t="shared" ca="1" si="194"/>
        <v>4324182862998220.5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4324182862998220.5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18017428595825.918</v>
      </c>
      <c r="L5658" s="455">
        <f t="shared" ca="1" si="194"/>
        <v>4342200291594046.5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4342200291594046.5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18092501214975.195</v>
      </c>
      <c r="L5659" s="455">
        <f t="shared" ca="1" si="194"/>
        <v>4360292792809021.5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4360292792809021.5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18167886636704.258</v>
      </c>
      <c r="L5660" s="455">
        <f t="shared" ca="1" si="194"/>
        <v>4378460679445726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4378460679445726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18243586164357.191</v>
      </c>
      <c r="L5661" s="455">
        <f t="shared" ca="1" si="194"/>
        <v>4396704265610083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4396704265610083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18319601106708.68</v>
      </c>
      <c r="L5662" s="455">
        <f t="shared" ca="1" si="194"/>
        <v>4415023866716791.5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4415023866716791.5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18395932777986.633</v>
      </c>
      <c r="L5663" s="455">
        <f t="shared" ca="1" si="194"/>
        <v>4433419799494778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4433419799494778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18472582497894.906</v>
      </c>
      <c r="L5664" s="455">
        <f t="shared" ca="1" si="194"/>
        <v>4451892381992673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4451892381992673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18549551591636.141</v>
      </c>
      <c r="L5665" s="455">
        <f t="shared" ca="1" si="194"/>
        <v>4470441933584309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4470441933584309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18626841389934.621</v>
      </c>
      <c r="L5666" s="455">
        <f t="shared" ca="1" si="194"/>
        <v>4489068774974243.5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4489068774974243.5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18704453229059.348</v>
      </c>
      <c r="L5667" s="455">
        <f t="shared" ca="1" si="194"/>
        <v>4507773228203303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4507773228203303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18782388450847.094</v>
      </c>
      <c r="L5668" s="455">
        <f t="shared" ca="1" si="194"/>
        <v>4526555616654150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4526555616654150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18860648402725.625</v>
      </c>
      <c r="L5669" s="455">
        <f t="shared" ca="1" si="194"/>
        <v>4545416265056876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4545416265056876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18939234437736.984</v>
      </c>
      <c r="L5670" s="455">
        <f t="shared" ca="1" si="194"/>
        <v>4564355499494613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4564355499494613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19018147914560.887</v>
      </c>
      <c r="L5671" s="455">
        <f t="shared" ca="1" si="194"/>
        <v>4583373647409174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4583373647409174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19097390197538.227</v>
      </c>
      <c r="L5672" s="455">
        <f t="shared" ca="1" si="194"/>
        <v>4602471037606712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4602471037606712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19176962656694.633</v>
      </c>
      <c r="L5673" s="455">
        <f t="shared" ca="1" si="194"/>
        <v>4621648000263407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4621648000263407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19256866667764.195</v>
      </c>
      <c r="L5674" s="455">
        <f t="shared" ca="1" si="194"/>
        <v>4640904866931171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4640904866931171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19337103612213.211</v>
      </c>
      <c r="L5675" s="455">
        <f t="shared" ca="1" si="194"/>
        <v>4660241970543384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4660241970543384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19417674877264.102</v>
      </c>
      <c r="L5676" s="455">
        <f t="shared" ca="1" si="194"/>
        <v>4679659645420648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4679659645420648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19498581855919.367</v>
      </c>
      <c r="L5677" s="455">
        <f t="shared" ca="1" si="194"/>
        <v>4699158227276567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4699158227276567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19579825946985.695</v>
      </c>
      <c r="L5678" s="455">
        <f t="shared" ca="1" si="194"/>
        <v>4718738053223553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4718738053223553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19661408555098.137</v>
      </c>
      <c r="L5679" s="455">
        <f t="shared" ca="1" si="194"/>
        <v>4738399461778651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4738399461778651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19743331090744.379</v>
      </c>
      <c r="L5680" s="455">
        <f t="shared" ca="1" si="194"/>
        <v>4758142792869395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4758142792869395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19825594970289.145</v>
      </c>
      <c r="L5681" s="455">
        <f t="shared" ca="1" si="194"/>
        <v>4777968387839684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4777968387839684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19908201615998.684</v>
      </c>
      <c r="L5682" s="455">
        <f t="shared" ca="1" si="194"/>
        <v>4797876589455683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4797876589455683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19991152456065.344</v>
      </c>
      <c r="L5683" s="455">
        <f t="shared" ca="1" si="194"/>
        <v>4817867741911748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4817867741911748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20074448924632.281</v>
      </c>
      <c r="L5684" s="455">
        <f t="shared" ca="1" si="194"/>
        <v>4837942190836380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4837942190836380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20158092461818.25</v>
      </c>
      <c r="L5685" s="455">
        <f t="shared" ca="1" si="194"/>
        <v>4858100283298198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4858100283298198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20242084513742.492</v>
      </c>
      <c r="L5686" s="455">
        <f t="shared" ca="1" si="194"/>
        <v>4878342367811940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4878342367811940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20326426532549.75</v>
      </c>
      <c r="L5687" s="455">
        <f t="shared" ca="1" si="194"/>
        <v>4898668794344490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4898668794344490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20411119976435.375</v>
      </c>
      <c r="L5688" s="455">
        <f t="shared" ca="1" si="194"/>
        <v>4919079914320925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4919079914320925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20496166309670.52</v>
      </c>
      <c r="L5689" s="455">
        <f t="shared" ca="1" si="194"/>
        <v>4939576080630596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4939576080630596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20581567002627.484</v>
      </c>
      <c r="L5690" s="455">
        <f t="shared" ca="1" si="194"/>
        <v>4960157647633223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4960157647633223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20667323531805.094</v>
      </c>
      <c r="L5691" s="455">
        <f t="shared" ca="1" si="194"/>
        <v>4980824971165028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4980824971165028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20753437379854.281</v>
      </c>
      <c r="L5692" s="455">
        <f t="shared" ca="1" si="194"/>
        <v>5001578408544882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5001578408544882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20839910035603.676</v>
      </c>
      <c r="L5693" s="455">
        <f t="shared" ca="1" si="194"/>
        <v>5022418318580486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5022418318580486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20926742994085.359</v>
      </c>
      <c r="L5694" s="455">
        <f t="shared" ca="1" si="194"/>
        <v>5043345061574571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5043345061574571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21013937756560.711</v>
      </c>
      <c r="L5695" s="455">
        <f t="shared" ca="1" si="194"/>
        <v>5064358999331132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5064358999331132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21101495830546.383</v>
      </c>
      <c r="L5696" s="455">
        <f t="shared" ca="1" si="194"/>
        <v>5085460495161678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5085460495161678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21189418729840.324</v>
      </c>
      <c r="L5697" s="455">
        <f t="shared" ca="1" si="194"/>
        <v>5106649913891518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5106649913891518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21277707974547.992</v>
      </c>
      <c r="L5698" s="455">
        <f t="shared" ca="1" si="194"/>
        <v>5127927621866066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5127927621866066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21366365091108.609</v>
      </c>
      <c r="L5699" s="455">
        <f t="shared" ca="1" si="194"/>
        <v>5149293986957175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5149293986957175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21455391612321.563</v>
      </c>
      <c r="L5700" s="455">
        <f t="shared" ca="1" si="194"/>
        <v>5170749378569497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5170749378569497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21544789077372.902</v>
      </c>
      <c r="L5701" s="455">
        <f t="shared" ca="1" si="194"/>
        <v>5192294167646870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5192294167646870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21634559031861.957</v>
      </c>
      <c r="L5702" s="455">
        <f t="shared" ca="1" si="194"/>
        <v>5213928726678732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5213928726678732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21724703027828.051</v>
      </c>
      <c r="L5703" s="455">
        <f t="shared" ca="1" si="194"/>
        <v>5235653429706560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5235653429706560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21815222623777.332</v>
      </c>
      <c r="L5704" s="455">
        <f t="shared" ca="1" si="194"/>
        <v>5257468652330337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5257468652330337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21906119384709.738</v>
      </c>
      <c r="L5705" s="455">
        <f t="shared" ca="1" si="194"/>
        <v>5279374771715047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5279374771715047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21997394882146.027</v>
      </c>
      <c r="L5706" s="455">
        <f t="shared" ca="1" si="194"/>
        <v>5301372166597193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5301372166597193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22089050694154.969</v>
      </c>
      <c r="L5707" s="455">
        <f t="shared" ca="1" si="194"/>
        <v>5323461217291348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5323461217291348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22181088405380.617</v>
      </c>
      <c r="L5708" s="455">
        <f t="shared" ca="1" si="194"/>
        <v>5345642305696729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5345642305696729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22273509607069.703</v>
      </c>
      <c r="L5709" s="455">
        <f t="shared" ca="1" si="194"/>
        <v>5367915815303799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5367915815303799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22366315897099.164</v>
      </c>
      <c r="L5710" s="455">
        <f t="shared" ca="1" si="194"/>
        <v>5390282131200898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5390282131200898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22459508880003.742</v>
      </c>
      <c r="L5711" s="455">
        <f t="shared" ca="1" si="194"/>
        <v>5412741640080902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5412741640080902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22553090167003.758</v>
      </c>
      <c r="L5712" s="455">
        <f t="shared" ca="1" si="194"/>
        <v>5435294730247906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5435294730247906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22647061376032.941</v>
      </c>
      <c r="L5713" s="455">
        <f t="shared" ca="1" si="194"/>
        <v>5457941791623939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5457941791623939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22741424131766.414</v>
      </c>
      <c r="L5714" s="455">
        <f t="shared" ca="1" si="194"/>
        <v>5480683215755705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5480683215755705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22836180065648.77</v>
      </c>
      <c r="L5715" s="455">
        <f t="shared" ca="1" si="194"/>
        <v>5503519395821354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5503519395821354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22931330815922.309</v>
      </c>
      <c r="L5716" s="455">
        <f t="shared" ca="1" si="194"/>
        <v>5526450726637276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5526450726637276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23026878027655.316</v>
      </c>
      <c r="L5717" s="455">
        <f t="shared" ca="1" si="194"/>
        <v>5549477604664931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5549477604664931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23122823352770.547</v>
      </c>
      <c r="L5718" s="455">
        <f t="shared" ca="1" si="194"/>
        <v>5572600428017702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5572600428017702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23219168450073.758</v>
      </c>
      <c r="L5719" s="455">
        <f t="shared" ca="1" si="194"/>
        <v>5595819596467776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5595819596467776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23315914985282.398</v>
      </c>
      <c r="L5720" s="455">
        <f t="shared" ca="1" si="194"/>
        <v>5619135511453058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5619135511453058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23413064631054.406</v>
      </c>
      <c r="L5721" s="455">
        <f t="shared" ca="1" si="194"/>
        <v>5642548576084112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5642548576084112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23510619067017.133</v>
      </c>
      <c r="L5722" s="455">
        <f t="shared" ca="1" si="194"/>
        <v>5666059195151129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5666059195151129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23608579979796.371</v>
      </c>
      <c r="L5723" s="455">
        <f t="shared" ca="1" si="194"/>
        <v>5689667775130925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5689667775130925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23706949063045.52</v>
      </c>
      <c r="L5724" s="455">
        <f t="shared" ca="1" si="194"/>
        <v>5713374724193971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5713374724193971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23805728017474.879</v>
      </c>
      <c r="L5725" s="455">
        <f t="shared" ca="1" si="194"/>
        <v>5737180452211446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5737180452211446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23904918550881.023</v>
      </c>
      <c r="L5726" s="455">
        <f t="shared" ca="1" si="194"/>
        <v>5761085370762327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5761085370762327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24004522378176.363</v>
      </c>
      <c r="L5727" s="455">
        <f t="shared" ca="1" si="194"/>
        <v>5785089893140503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5785089893140503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24104541221418.762</v>
      </c>
      <c r="L5728" s="455">
        <f t="shared" ca="1" si="194"/>
        <v>5809194434361922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5809194434361922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24204976809841.34</v>
      </c>
      <c r="L5729" s="455">
        <f t="shared" ca="1" si="194"/>
        <v>5833399411171763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5833399411171763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24305830879882.344</v>
      </c>
      <c r="L5730" s="455">
        <f t="shared" ca="1" si="194"/>
        <v>5857705242051645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5857705242051645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24407105175215.188</v>
      </c>
      <c r="L5731" s="455">
        <f t="shared" ca="1" si="194"/>
        <v>5882112347226860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5882112347226860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24508801446778.582</v>
      </c>
      <c r="L5732" s="455">
        <f t="shared" ca="1" si="194"/>
        <v>5906621148673639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5906621148673639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24610921452806.828</v>
      </c>
      <c r="L5733" s="455">
        <f t="shared" ca="1" si="194"/>
        <v>5931232070126446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5931232070126446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24713466958860.191</v>
      </c>
      <c r="L5734" s="455">
        <f t="shared" ca="1" si="194"/>
        <v>5955945537085306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5955945537085306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24816439737855.441</v>
      </c>
      <c r="L5735" s="455">
        <f t="shared" ca="1" si="194"/>
        <v>5980761976823161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5980761976823161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24919841570096.504</v>
      </c>
      <c r="L5736" s="455">
        <f t="shared" ca="1" si="194"/>
        <v>6005681818393258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6005681818393258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25023674243305.242</v>
      </c>
      <c r="L5737" s="455">
        <f t="shared" ca="1" si="194"/>
        <v>6030705492636563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6030705492636563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25127939552652.344</v>
      </c>
      <c r="L5738" s="455">
        <f t="shared" ca="1" si="194"/>
        <v>6055833432189215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6055833432189215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25232639300788.395</v>
      </c>
      <c r="L5739" s="455">
        <f t="shared" ca="1" si="194"/>
        <v>6081066071490003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6081066071490003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25337775297875.012</v>
      </c>
      <c r="L5740" s="455">
        <f t="shared" ca="1" si="194"/>
        <v>6106403846787878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6106403846787878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25443349361616.156</v>
      </c>
      <c r="L5741" s="455">
        <f t="shared" ca="1" si="194"/>
        <v>6131847196149494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6131847196149494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25549363317289.559</v>
      </c>
      <c r="L5742" s="455">
        <f t="shared" ca="1" si="194"/>
        <v>6157396559466784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6157396559466784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25655818997778.266</v>
      </c>
      <c r="L5743" s="455">
        <f t="shared" ca="1" si="194"/>
        <v>6183052378464562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6183052378464562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25762718243602.34</v>
      </c>
      <c r="L5744" s="455">
        <f t="shared" ca="1" si="194"/>
        <v>6208815096708164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6208815096708164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25870062902950.684</v>
      </c>
      <c r="L5745" s="455">
        <f t="shared" ca="1" si="194"/>
        <v>6234685159611115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6234685159611115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25977854831712.98</v>
      </c>
      <c r="L5746" s="455">
        <f t="shared" ca="1" si="194"/>
        <v>6260663014442828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6260663014442828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26086095893511.781</v>
      </c>
      <c r="L5747" s="455">
        <f t="shared" ca="1" si="194"/>
        <v>6286749110336340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6286749110336340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26194787959734.75</v>
      </c>
      <c r="L5748" s="455">
        <f t="shared" ca="1" si="194"/>
        <v>6312943898296075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6312943898296075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26303932909566.98</v>
      </c>
      <c r="L5749" s="455">
        <f t="shared" ca="1" si="194"/>
        <v>6339247831205642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6339247831205642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26413532630023.508</v>
      </c>
      <c r="L5750" s="455">
        <f t="shared" ca="1" si="194"/>
        <v>6365661363835666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6365661363835666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26523589015981.941</v>
      </c>
      <c r="L5751" s="455">
        <f t="shared" ca="1" si="194"/>
        <v>6392184952851648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6392184952851648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26634103970215.199</v>
      </c>
      <c r="L5752" s="455">
        <f t="shared" ca="1" si="194"/>
        <v>6418819056821863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6418819056821863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26745079403424.43</v>
      </c>
      <c r="L5753" s="455">
        <f t="shared" ca="1" si="194"/>
        <v>6445564136225287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6445564136225287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26856517234272.027</v>
      </c>
      <c r="L5754" s="455">
        <f t="shared" ca="1" si="194"/>
        <v>6472420653459559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6472420653459559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26968419389414.828</v>
      </c>
      <c r="L5755" s="455">
        <f t="shared" ca="1" si="194"/>
        <v>6499389072848974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6499389072848974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27080787803537.391</v>
      </c>
      <c r="L5756" s="455">
        <f t="shared" ca="1" si="194"/>
        <v>6526469860652511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6526469860652511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27193624419385.461</v>
      </c>
      <c r="L5757" s="455">
        <f t="shared" ca="1" si="194"/>
        <v>6553663485071896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6553663485071896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27306931187799.566</v>
      </c>
      <c r="L5758" s="455">
        <f t="shared" ca="1" si="194"/>
        <v>6580970416259696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6580970416259696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27420710067748.734</v>
      </c>
      <c r="L5759" s="455">
        <f t="shared" ca="1" si="194"/>
        <v>6608391126327445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6608391126327445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27534963026364.355</v>
      </c>
      <c r="L5760" s="455">
        <f t="shared" ca="1" si="194"/>
        <v>6635926089353809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6635926089353809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27649692038974.203</v>
      </c>
      <c r="L5761" s="455">
        <f t="shared" ca="1" si="194"/>
        <v>6663575781392783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6663575781392783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27764899089136.594</v>
      </c>
      <c r="L5762" s="455">
        <f t="shared" ca="1" si="194"/>
        <v>6691340680481920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6691340680481920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27880586168674.668</v>
      </c>
      <c r="L5763" s="455">
        <f t="shared" ca="1" si="194"/>
        <v>6719221266650595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6719221266650595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27996755277710.813</v>
      </c>
      <c r="L5764" s="455">
        <f t="shared" ca="1" si="194"/>
        <v>6747218021928306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6747218021928306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28113408424701.273</v>
      </c>
      <c r="L5765" s="455">
        <f t="shared" ca="1" si="194"/>
        <v>6775331430353007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6775331430353007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28230547626470.863</v>
      </c>
      <c r="L5766" s="455">
        <f t="shared" ca="1" si="194"/>
        <v>6803561977979478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6803561977979478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28348174908247.824</v>
      </c>
      <c r="L5767" s="455">
        <f t="shared" ca="1" si="194"/>
        <v>6831910152887726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6831910152887726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28466292303698.859</v>
      </c>
      <c r="L5768" s="455">
        <f t="shared" ca="1" si="194"/>
        <v>6860376445191425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6860376445191425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28584901854964.27</v>
      </c>
      <c r="L5769" s="455">
        <f t="shared" ca="1" si="194"/>
        <v>6888961347046389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6888961347046389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28704005612693.285</v>
      </c>
      <c r="L5770" s="455">
        <f t="shared" ca="1" si="194"/>
        <v>6917665352659082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6917665352659082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28823605636079.508</v>
      </c>
      <c r="L5771" s="455">
        <f t="shared" ca="1" si="194"/>
        <v>6946488958295162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6946488958295162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28943703992896.508</v>
      </c>
      <c r="L5772" s="455">
        <f t="shared" ca="1" si="194"/>
        <v>6975432662288059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6975432662288059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29064302759533.578</v>
      </c>
      <c r="L5773" s="455">
        <f t="shared" ca="1" si="194"/>
        <v>7004496965047593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7004496965047593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29185404021031.637</v>
      </c>
      <c r="L5774" s="455">
        <f t="shared" ca="1" si="194"/>
        <v>7033682369068625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7033682369068625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29307009871119.27</v>
      </c>
      <c r="L5775" s="455">
        <f t="shared" ca="1" si="194"/>
        <v>7062989378939744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7062989378939744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29429122412248.934</v>
      </c>
      <c r="L5776" s="455">
        <f t="shared" ca="1" si="194"/>
        <v>7092418501351993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7092418501351993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29551743755633.309</v>
      </c>
      <c r="L5777" s="455">
        <f t="shared" ca="1" si="194"/>
        <v>7121970245107626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7121970245107626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29674876021281.773</v>
      </c>
      <c r="L5778" s="455">
        <f t="shared" ca="1" si="194"/>
        <v>7151645121128908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7151645121128908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29798521338037.117</v>
      </c>
      <c r="L5779" s="455">
        <f t="shared" ca="1" si="194"/>
        <v>7181443642466945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7181443642466945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29922681843612.27</v>
      </c>
      <c r="L5780" s="455">
        <f t="shared" ca="1" si="194"/>
        <v>7211366324310557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7211366324310557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30047359684627.324</v>
      </c>
      <c r="L5781" s="455">
        <f t="shared" ca="1" si="194"/>
        <v>7241413683995184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7241413683995184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30172557016646.598</v>
      </c>
      <c r="L5782" s="455">
        <f t="shared" ca="1" si="194"/>
        <v>7271586241011831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7271586241011831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30298276004215.965</v>
      </c>
      <c r="L5783" s="455">
        <f t="shared" ca="1" si="194"/>
        <v>7301884517016047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7301884517016047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30424518820900.195</v>
      </c>
      <c r="L5784" s="455">
        <f t="shared" ca="1" si="194"/>
        <v>7332309035836947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7332309035836947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30551287649320.613</v>
      </c>
      <c r="L5785" s="455">
        <f t="shared" ca="1" si="194"/>
        <v>7362860323486268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7362860323486268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30678584681192.781</v>
      </c>
      <c r="L5786" s="455">
        <f t="shared" ca="1" si="194"/>
        <v>7393538908167461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7393538908167461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30806412117364.422</v>
      </c>
      <c r="L5787" s="455">
        <f t="shared" ca="1" si="194"/>
        <v>7424345320284825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7424345320284825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30934772167853.434</v>
      </c>
      <c r="L5788" s="455">
        <f t="shared" ca="1" si="194"/>
        <v>7455280092452678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7455280092452678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31063667051886.156</v>
      </c>
      <c r="L5789" s="455">
        <f t="shared" ca="1" si="194"/>
        <v>7486343759504564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7486343759504564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31193098997935.684</v>
      </c>
      <c r="L5790" s="455">
        <f t="shared" ca="1" si="194"/>
        <v>7517536858502500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7517536858502500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31323070243760.418</v>
      </c>
      <c r="L5791" s="455">
        <f t="shared" ca="1" si="194"/>
        <v>7548859928746260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7548859928746260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31453583036442.746</v>
      </c>
      <c r="L5792" s="455">
        <f t="shared" ca="1" si="194"/>
        <v>7580313511782703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7580313511782703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31584639632427.93</v>
      </c>
      <c r="L5793" s="455">
        <f t="shared" ca="1" si="194"/>
        <v>7611898151415131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7611898151415131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31716242297563.047</v>
      </c>
      <c r="L5794" s="455">
        <f t="shared" ca="1" si="194"/>
        <v>7643614393712694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7643614393712694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31848393307136.223</v>
      </c>
      <c r="L5795" s="455">
        <f t="shared" ca="1" si="194"/>
        <v>7675462787019830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7675462787019830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31981094945915.953</v>
      </c>
      <c r="L5796" s="455">
        <f t="shared" ca="1" si="194"/>
        <v>7707443881965746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7707443881965746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32114349508190.605</v>
      </c>
      <c r="L5797" s="455">
        <f t="shared" ca="1" si="194"/>
        <v>7739558231473937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7739558231473937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32248159297808.066</v>
      </c>
      <c r="L5798" s="455">
        <f t="shared" ca="1" si="194"/>
        <v>7771806390771745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7771806390771745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32382526628215.609</v>
      </c>
      <c r="L5799" s="455">
        <f t="shared" ca="1" si="194"/>
        <v>7804188917399961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7804188917399961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32517453822499.836</v>
      </c>
      <c r="L5800" s="455">
        <f t="shared" ca="1" si="194"/>
        <v>7836706371222461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7836706371222461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32652943213426.926</v>
      </c>
      <c r="L5801" s="455">
        <f t="shared" ca="1" si="194"/>
        <v>7869359314435888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7869359314435888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32788997143482.863</v>
      </c>
      <c r="L5802" s="455">
        <f t="shared" ca="1" si="194"/>
        <v>7902148311579371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7902148311579371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32925617964914.051</v>
      </c>
      <c r="L5803" s="455">
        <f t="shared" ca="1" si="194"/>
        <v>7935073929544285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7935073929544285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33062808039767.855</v>
      </c>
      <c r="L5804" s="455">
        <f t="shared" ca="1" si="194"/>
        <v>7968136737584053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7968136737584053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33200569739933.555</v>
      </c>
      <c r="L5805" s="455">
        <f t="shared" ca="1" si="194"/>
        <v>8001337307323987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8001337307323987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33338905447183.277</v>
      </c>
      <c r="L5806" s="455">
        <f t="shared" ca="1" si="194"/>
        <v>8034676212771170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8034676212771170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33477817553213.207</v>
      </c>
      <c r="L5807" s="455">
        <f t="shared" ca="1" si="194"/>
        <v>8068154030324383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8068154030324383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33617308459684.93</v>
      </c>
      <c r="L5808" s="455">
        <f t="shared" ca="1" si="194"/>
        <v>8101771338784068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8101771338784068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33757380578266.945</v>
      </c>
      <c r="L5809" s="455">
        <f t="shared" ca="1" si="194"/>
        <v>8135528719362335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8135528719362335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33898036330676.395</v>
      </c>
      <c r="L5810" s="455">
        <f t="shared" ca="1" si="194"/>
        <v>8169426755693011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8169426755693011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34039278148720.883</v>
      </c>
      <c r="L5811" s="455">
        <f t="shared" ca="1" si="194"/>
        <v>8203466033841732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8203466033841732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34181108474340.555</v>
      </c>
      <c r="L5812" s="455">
        <f t="shared" ca="1" si="194"/>
        <v>8237647142316073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8237647142316073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34323529759650.301</v>
      </c>
      <c r="L5813" s="455">
        <f t="shared" ca="1" si="194"/>
        <v>8271970672075723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8271970672075723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34466544466982.18</v>
      </c>
      <c r="L5814" s="455">
        <f t="shared" ca="1" si="194"/>
        <v>8306437216542705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8306437216542705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34610155068927.938</v>
      </c>
      <c r="L5815" s="455">
        <f t="shared" ca="1" si="194"/>
        <v>8341047371611633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8341047371611633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34754364048381.809</v>
      </c>
      <c r="L5816" s="455">
        <f t="shared" ca="1" si="194"/>
        <v>8375801735660015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8375801735660015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34899173898583.395</v>
      </c>
      <c r="L5817" s="455">
        <f t="shared" ca="1" si="194"/>
        <v>8410700909558598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8410700909558598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35044587123160.824</v>
      </c>
      <c r="L5818" s="455">
        <f t="shared" ca="1" si="194"/>
        <v>8445745496681759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8445745496681759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35190606236174</v>
      </c>
      <c r="L5819" s="455">
        <f t="shared" ca="1" si="194"/>
        <v>8480936102917933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8480936102917933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35337233762158.055</v>
      </c>
      <c r="L5820" s="455">
        <f t="shared" ca="1" si="194"/>
        <v>8516273336680091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8516273336680091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35484472236167.047</v>
      </c>
      <c r="L5821" s="455">
        <f t="shared" ca="1" si="194"/>
        <v>8551757808916258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8551757808916258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35632324203817.742</v>
      </c>
      <c r="L5822" s="455">
        <f t="shared" ca="1" si="194"/>
        <v>8587390133120076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8587390133120076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35780792221333.648</v>
      </c>
      <c r="L5823" s="455">
        <f t="shared" ca="1" si="194"/>
        <v>8623170925341410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8623170925341410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35929878855589.211</v>
      </c>
      <c r="L5824" s="455">
        <f t="shared" ca="1" si="194"/>
        <v>8659100804196999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8659100804196999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36079586684154.164</v>
      </c>
      <c r="L5825" s="455">
        <f t="shared" ca="1" si="194"/>
        <v>8695180390881153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8695180390881153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36229918295338.141</v>
      </c>
      <c r="L5826" s="455">
        <f t="shared" ca="1" si="194"/>
        <v>8731410309176491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8731410309176491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36380876288235.383</v>
      </c>
      <c r="L5827" s="455">
        <f t="shared" ca="1" si="194"/>
        <v>8767791185464726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8767791185464726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36532463272769.688</v>
      </c>
      <c r="L5828" s="455">
        <f t="shared" ca="1" si="194"/>
        <v>8804323648737496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8804323648737496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36684681869739.563</v>
      </c>
      <c r="L5829" s="455">
        <f t="shared" ca="1" si="194"/>
        <v>8841008330607236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8841008330607236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36837534710863.484</v>
      </c>
      <c r="L5830" s="455">
        <f t="shared" ca="1" si="194"/>
        <v>8877845865318099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8877845865318099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36991024438825.414</v>
      </c>
      <c r="L5831" s="455">
        <f t="shared" ca="1" si="194"/>
        <v>8914836889756924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8914836889756924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37145153707320.516</v>
      </c>
      <c r="L5832" s="455">
        <f t="shared" ca="1" si="194"/>
        <v>8951982043464245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8951982043464245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37299925181101.023</v>
      </c>
      <c r="L5833" s="455">
        <f t="shared" ca="1" si="194"/>
        <v>8989281968645346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8989281968645346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37455341536022.273</v>
      </c>
      <c r="L5834" s="455">
        <f t="shared" ca="1" si="194"/>
        <v>9026737310181368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9026737310181368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37611405459089.031</v>
      </c>
      <c r="L5835" s="455">
        <f t="shared" ca="1" si="194"/>
        <v>9064348715640458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9064348715640458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37768119648501.906</v>
      </c>
      <c r="L5836" s="455">
        <f t="shared" ca="1" si="194"/>
        <v>9102116835288960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9102116835288960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37925486813704</v>
      </c>
      <c r="L5837" s="455">
        <f t="shared" ca="1" si="194"/>
        <v>9140042322102664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9140042322102664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38083509675427.766</v>
      </c>
      <c r="L5838" s="455">
        <f t="shared" ca="1" si="194"/>
        <v>9178125831778092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9178125831778092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38242190965742.047</v>
      </c>
      <c r="L5839" s="455">
        <f t="shared" ca="1" si="194"/>
        <v>9216368022743834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9216368022743834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38401533428099.305</v>
      </c>
      <c r="L5840" s="455">
        <f t="shared" ca="1" si="194"/>
        <v>9254769556171934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9254769556171934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38561539817383.055</v>
      </c>
      <c r="L5841" s="455">
        <f t="shared" ca="1" si="194"/>
        <v>9293331095989318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9293331095989318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38722212899955.492</v>
      </c>
      <c r="L5842" s="455">
        <f t="shared" ca="1" si="194"/>
        <v>9332053308889274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9332053308889274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38883555453705.305</v>
      </c>
      <c r="L5843" s="455">
        <f t="shared" ca="1" si="194"/>
        <v>9370936864342980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9370936864342980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39045570268095.75</v>
      </c>
      <c r="L5844" s="455">
        <f t="shared" ca="1" si="194"/>
        <v>9409982434611076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9409982434611076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39208260144212.813</v>
      </c>
      <c r="L5845" s="455">
        <f t="shared" ca="1" si="194"/>
        <v>9449190694755288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9449190694755288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39371627894813.703</v>
      </c>
      <c r="L5846" s="455">
        <f t="shared" ca="1" si="194"/>
        <v>9488562322650102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9488562322650102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39535676344375.422</v>
      </c>
      <c r="L5847" s="455">
        <f t="shared" ca="1" si="194"/>
        <v>9528097998994478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9528097998994478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39700408329143.656</v>
      </c>
      <c r="L5848" s="455">
        <f t="shared" ca="1" si="194"/>
        <v>9567798407323622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9567798407323622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39865826697181.758</v>
      </c>
      <c r="L5849" s="455">
        <f t="shared" ca="1" si="194"/>
        <v>9607664234020804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9607664234020804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40031934308420.016</v>
      </c>
      <c r="L5850" s="455">
        <f t="shared" ca="1" si="194"/>
        <v>9647696168329224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9647696168329224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40198734034705.102</v>
      </c>
      <c r="L5851" s="455">
        <f t="shared" ca="1" si="194"/>
        <v>9687894902363930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9687894902363930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40366228759849.711</v>
      </c>
      <c r="L5852" s="455">
        <f t="shared" ca="1" si="194"/>
        <v>9728261131123780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9728261131123780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40534421379682.414</v>
      </c>
      <c r="L5853" s="455">
        <f t="shared" ca="1" si="194"/>
        <v>9768795552503462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9768795552503462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40703314802097.758</v>
      </c>
      <c r="L5854" s="455">
        <f t="shared" ca="1" si="194"/>
        <v>9809498867305560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9809498867305560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40872911947106.5</v>
      </c>
      <c r="L5855" s="455">
        <f t="shared" ca="1" si="194"/>
        <v>9850371779252666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9850371779252666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41043215746886.109</v>
      </c>
      <c r="L5856" s="455">
        <f t="shared" ca="1" si="194"/>
        <v>9891414994999552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9891414994999552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41214229145831.469</v>
      </c>
      <c r="L5857" s="455">
        <f t="shared" ca="1" si="194"/>
        <v>9932629224145384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9932629224145384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41385955100605.766</v>
      </c>
      <c r="L5858" s="455">
        <f t="shared" ca="1" si="194"/>
        <v>9974015179245990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9974015179245990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41558396580191.625</v>
      </c>
      <c r="L5859" s="455">
        <f t="shared" ca="1" si="194"/>
        <v>1.0015573575826182E+16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1.0015573575826182E+16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41731556565942.422</v>
      </c>
      <c r="L5860" s="455">
        <f t="shared" ca="1" si="194"/>
        <v>1.0057305132392124E+16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1.0057305132392124E+16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41905438051633.852</v>
      </c>
      <c r="L5861" s="455">
        <f t="shared" ca="1" si="194"/>
        <v>1.0099210570443758E+16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1.0099210570443758E+16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42080044043515.656</v>
      </c>
      <c r="L5862" s="455">
        <f t="shared" ca="1" si="194"/>
        <v>1.0141290614487274E+16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1.0141290614487274E+16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42255377560363.641</v>
      </c>
      <c r="L5863" s="455">
        <f t="shared" ca="1" si="194"/>
        <v>1.0183545992047638E+16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1.0183545992047638E+16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42431441633531.828</v>
      </c>
      <c r="L5864" s="455">
        <f t="shared" ca="1" si="194"/>
        <v>1.022597743368117E+16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1.022597743368117E+16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42608239307004.875</v>
      </c>
      <c r="L5865" s="455">
        <f t="shared" ca="1" si="194"/>
        <v>1.0268585672988174E+16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1.0268585672988174E+16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42785773637450.727</v>
      </c>
      <c r="L5866" s="455">
        <f t="shared" ca="1" si="194"/>
        <v>1.0311371446625624E+16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1.0311371446625624E+16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42964047694273.43</v>
      </c>
      <c r="L5867" s="455">
        <f t="shared" ca="1" si="194"/>
        <v>1.0354335494319898E+16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1.0354335494319898E+16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43143064559666.242</v>
      </c>
      <c r="L5868" s="455">
        <f t="shared" ca="1" si="194"/>
        <v>1.0397478558879564E+16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1.0397478558879564E+16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43322827328664.852</v>
      </c>
      <c r="L5869" s="455">
        <f t="shared" ca="1" si="194"/>
        <v>1.0440801386208228E+16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1.0440801386208228E+16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43503339109200.953</v>
      </c>
      <c r="L5870" s="455">
        <f t="shared" ca="1" si="194"/>
        <v>1.0484304725317428E+16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1.0484304725317428E+16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43684603022155.953</v>
      </c>
      <c r="L5871" s="455">
        <f t="shared" ca="1" si="194"/>
        <v>1.0527989328339584E+16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1.0527989328339584E+16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43866622201414.93</v>
      </c>
      <c r="L5872" s="455">
        <f t="shared" ca="1" si="194"/>
        <v>1.0571855950540998E+16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1.0571855950540998E+16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44049399793920.828</v>
      </c>
      <c r="L5873" s="455">
        <f t="shared" ref="L5873:L6127" ca="1" si="199">I5873-J5873+K5873</f>
        <v>1.0615905350334918E+16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1.0615905350334918E+16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44232938959728.828</v>
      </c>
      <c r="L5874" s="455">
        <f t="shared" ca="1" si="199"/>
        <v>1.0660138289294646E+16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1.0660138289294646E+16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44417242872061.023</v>
      </c>
      <c r="L5875" s="455">
        <f t="shared" ca="1" si="199"/>
        <v>1.0704555532166708E+16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1.0704555532166708E+16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44602314717361.281</v>
      </c>
      <c r="L5876" s="455">
        <f t="shared" ca="1" si="199"/>
        <v>1.074915784688407E+16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1.074915784688407E+16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44788157695350.289</v>
      </c>
      <c r="L5877" s="455">
        <f t="shared" ca="1" si="199"/>
        <v>1.079394600457942E+16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1.079394600457942E+16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44974775019080.914</v>
      </c>
      <c r="L5878" s="455">
        <f t="shared" ca="1" si="199"/>
        <v>1.08389207795985E+16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1.08389207795985E+16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45162169914993.75</v>
      </c>
      <c r="L5879" s="455">
        <f t="shared" ca="1" si="199"/>
        <v>1.0884082949513494E+16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1.0884082949513494E+16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45350345622972.891</v>
      </c>
      <c r="L5880" s="455">
        <f t="shared" ca="1" si="199"/>
        <v>1.0929433295136466E+16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1.0929433295136466E+16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45539305396401.938</v>
      </c>
      <c r="L5881" s="455">
        <f t="shared" ca="1" si="199"/>
        <v>1.0974972600532868E+16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1.0974972600532868E+16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45729052502220.281</v>
      </c>
      <c r="L5882" s="455">
        <f t="shared" ca="1" si="199"/>
        <v>1.1020701653035088E+16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1.1020701653035088E+16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45919590220979.531</v>
      </c>
      <c r="L5883" s="455">
        <f t="shared" ca="1" si="199"/>
        <v>1.1066621243256068E+16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1.1066621243256068E+16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46110921846900.281</v>
      </c>
      <c r="L5884" s="455">
        <f t="shared" ca="1" si="199"/>
        <v>1.1112732165102968E+16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1.1112732165102968E+16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46303050687929.031</v>
      </c>
      <c r="L5885" s="455">
        <f t="shared" ca="1" si="199"/>
        <v>1.1159035215790898E+16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1.1159035215790898E+16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46495980065795.406</v>
      </c>
      <c r="L5886" s="455">
        <f t="shared" ca="1" si="199"/>
        <v>1.1205531195856694E+16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1.1205531195856694E+16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46689713316069.555</v>
      </c>
      <c r="L5887" s="455">
        <f t="shared" ca="1" si="199"/>
        <v>1.1252220909172764E+16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1.1252220909172764E+16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46884253788219.852</v>
      </c>
      <c r="L5888" s="455">
        <f t="shared" ca="1" si="199"/>
        <v>1.1299105162960984E+16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1.1299105162960984E+16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47079604845670.766</v>
      </c>
      <c r="L5889" s="455">
        <f t="shared" ca="1" si="199"/>
        <v>1.1346184767806654E+16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1.1346184767806654E+16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47275769865861.055</v>
      </c>
      <c r="L5890" s="455">
        <f t="shared" ca="1" si="199"/>
        <v>1.1393460537672516E+16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1.1393460537672516E+16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47472752240302.148</v>
      </c>
      <c r="L5891" s="455">
        <f t="shared" ca="1" si="199"/>
        <v>1.1440933289912818E+16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1.1440933289912818E+16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47670555374636.742</v>
      </c>
      <c r="L5892" s="455">
        <f t="shared" ca="1" si="199"/>
        <v>1.1488603845287454E+16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1.1488603845287454E+16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47869182688697.727</v>
      </c>
      <c r="L5893" s="455">
        <f t="shared" ca="1" si="199"/>
        <v>1.1536473027976152E+16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1.1536473027976152E+16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48068637616567.297</v>
      </c>
      <c r="L5894" s="455">
        <f t="shared" ca="1" si="199"/>
        <v>1.158454166559272E+16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1.158454166559272E+16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48268923606636.336</v>
      </c>
      <c r="L5895" s="455">
        <f t="shared" ca="1" si="199"/>
        <v>1.1632810589199356E+16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1.1632810589199356E+16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48470044121663.984</v>
      </c>
      <c r="L5896" s="455">
        <f t="shared" ca="1" si="199"/>
        <v>1.168128063332102E+16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1.168128063332102E+16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48672002638837.586</v>
      </c>
      <c r="L5897" s="455">
        <f t="shared" ca="1" si="199"/>
        <v>1.1729952635959858E+16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1.1729952635959858E+16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48874802649832.742</v>
      </c>
      <c r="L5898" s="455">
        <f t="shared" ca="1" si="199"/>
        <v>1.177882743860969E+16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1.177882743860969E+16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49078447660873.711</v>
      </c>
      <c r="L5899" s="455">
        <f t="shared" ca="1" si="199"/>
        <v>1.1827905886270564E+16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1.1827905886270564E+16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49282941192794.016</v>
      </c>
      <c r="L5900" s="455">
        <f t="shared" ca="1" si="199"/>
        <v>1.1877188827463358E+16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1.1877188827463358E+16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49488286781097.328</v>
      </c>
      <c r="L5901" s="455">
        <f t="shared" ca="1" si="199"/>
        <v>1.1926677114244456E+16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1.1926677114244456E+16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49694487976018.563</v>
      </c>
      <c r="L5902" s="455">
        <f t="shared" ca="1" si="199"/>
        <v>1.1976371602220474E+16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1.1976371602220474E+16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49901548342585.305</v>
      </c>
      <c r="L5903" s="455">
        <f t="shared" ca="1" si="199"/>
        <v>1.202627315056306E+16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1.202627315056306E+16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50109471460679.414</v>
      </c>
      <c r="L5904" s="455">
        <f t="shared" ca="1" si="199"/>
        <v>1.207638262202374E+16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1.207638262202374E+16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50318260925098.914</v>
      </c>
      <c r="L5905" s="455">
        <f t="shared" ca="1" si="199"/>
        <v>1.2126700882948838E+16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1.2126700882948838E+16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50527920345620.156</v>
      </c>
      <c r="L5906" s="455">
        <f t="shared" ca="1" si="199"/>
        <v>1.2177228803294458E+16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1.2177228803294458E+16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50738453347060.242</v>
      </c>
      <c r="L5907" s="455">
        <f t="shared" ca="1" si="199"/>
        <v>1.2227967256641518E+16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1.2227967256641518E+16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50949863569339.656</v>
      </c>
      <c r="L5908" s="455">
        <f t="shared" ca="1" si="199"/>
        <v>1.2278917120210858E+16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1.2278917120210858E+16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51162154667545.242</v>
      </c>
      <c r="L5909" s="455">
        <f t="shared" ca="1" si="199"/>
        <v>1.2330079274878404E+16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1.2330079274878404E+16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51375330311993.352</v>
      </c>
      <c r="L5910" s="455">
        <f t="shared" ca="1" si="199"/>
        <v>1.2381454605190398E+16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1.2381454605190398E+16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51589394188293.328</v>
      </c>
      <c r="L5911" s="455">
        <f t="shared" ca="1" si="199"/>
        <v>1.2433043999378692E+16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1.2433043999378692E+16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51804349997411.219</v>
      </c>
      <c r="L5912" s="455">
        <f t="shared" ca="1" si="199"/>
        <v>1.2484848349376104E+16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1.2484848349376104E+16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52020201455733.766</v>
      </c>
      <c r="L5913" s="455">
        <f t="shared" ca="1" si="199"/>
        <v>1.2536868550831838E+16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1.2536868550831838E+16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52236952295132.656</v>
      </c>
      <c r="L5914" s="455">
        <f t="shared" ca="1" si="199"/>
        <v>1.258910550312697E+16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1.258910550312697E+16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52454606263029.039</v>
      </c>
      <c r="L5915" s="455">
        <f t="shared" ca="1" si="199"/>
        <v>1.264156010939E+16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1.264156010939E+16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52673167122458.336</v>
      </c>
      <c r="L5916" s="455">
        <f t="shared" ca="1" si="199"/>
        <v>1.2694233276512458E+16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1.2694233276512458E+16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52892638652135.242</v>
      </c>
      <c r="L5917" s="455">
        <f t="shared" ca="1" si="199"/>
        <v>1.2747125915164594E+16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1.2747125915164594E+16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53113024646519.141</v>
      </c>
      <c r="L5918" s="455">
        <f t="shared" ca="1" si="199"/>
        <v>1.2800238939811114E+16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1.2800238939811114E+16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53334328915879.641</v>
      </c>
      <c r="L5919" s="455">
        <f t="shared" ca="1" si="199"/>
        <v>1.2853573268726994E+16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1.2853573268726994E+16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53556555286362.477</v>
      </c>
      <c r="L5920" s="455">
        <f t="shared" ca="1" si="199"/>
        <v>1.2907129824013356E+16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1.2907129824013356E+16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53779707600055.648</v>
      </c>
      <c r="L5921" s="455">
        <f t="shared" ca="1" si="199"/>
        <v>1.2960909531613412E+16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1.2960909531613412E+16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54003789715055.883</v>
      </c>
      <c r="L5922" s="455">
        <f t="shared" ca="1" si="199"/>
        <v>1.3014913321328468E+16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1.3014913321328468E+16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54228805505535.281</v>
      </c>
      <c r="L5923" s="455">
        <f t="shared" ca="1" si="199"/>
        <v>1.3069142126834004E+16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1.3069142126834004E+16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54454758861808.352</v>
      </c>
      <c r="L5924" s="455">
        <f t="shared" ca="1" si="199"/>
        <v>1.3123596885695812E+16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1.3123596885695812E+16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54681653690399.219</v>
      </c>
      <c r="L5925" s="455">
        <f t="shared" ca="1" si="199"/>
        <v>1.3178278539386212E+16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1.3178278539386212E+16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54909493914109.219</v>
      </c>
      <c r="L5926" s="455">
        <f t="shared" ca="1" si="199"/>
        <v>1.3233188033300322E+16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1.3233188033300322E+16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55138283472084.672</v>
      </c>
      <c r="L5927" s="455">
        <f t="shared" ca="1" si="199"/>
        <v>1.3288326316772406E+16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1.3288326316772406E+16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55368026319885.023</v>
      </c>
      <c r="L5928" s="455">
        <f t="shared" ca="1" si="199"/>
        <v>1.3343694343092292E+16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1.3343694343092292E+16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55598726429551.219</v>
      </c>
      <c r="L5929" s="455">
        <f t="shared" ca="1" si="199"/>
        <v>1.3399293069521844E+16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1.3399293069521844E+16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55830387789674.352</v>
      </c>
      <c r="L5930" s="455">
        <f t="shared" ca="1" si="199"/>
        <v>1.3455123457311518E+16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1.3455123457311518E+16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56063014405464.656</v>
      </c>
      <c r="L5931" s="455">
        <f t="shared" ca="1" si="199"/>
        <v>1.3511186471716982E+16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1.3511186471716982E+16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56296610298820.758</v>
      </c>
      <c r="L5932" s="455">
        <f t="shared" ca="1" si="199"/>
        <v>1.3567483082015802E+16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1.3567483082015802E+16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56531179508399.172</v>
      </c>
      <c r="L5933" s="455">
        <f t="shared" ca="1" si="199"/>
        <v>1.3624014261524202E+16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1.3624014261524202E+16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56766726089684.172</v>
      </c>
      <c r="L5934" s="455">
        <f t="shared" ca="1" si="199"/>
        <v>1.3680780987613886E+16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1.3680780987613886E+16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57003254115057.859</v>
      </c>
      <c r="L5935" s="455">
        <f t="shared" ca="1" si="199"/>
        <v>1.3737784241728944E+16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1.3737784241728944E+16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57240767673870.602</v>
      </c>
      <c r="L5936" s="455">
        <f t="shared" ca="1" si="199"/>
        <v>1.3795025009402814E+16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1.3795025009402814E+16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57479270872511.727</v>
      </c>
      <c r="L5937" s="455">
        <f t="shared" ca="1" si="199"/>
        <v>1.3852504280275326E+16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1.3852504280275326E+16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57718767834480.523</v>
      </c>
      <c r="L5938" s="455">
        <f t="shared" ca="1" si="199"/>
        <v>1.3910223048109806E+16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1.3910223048109806E+16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57959262700457.523</v>
      </c>
      <c r="L5939" s="455">
        <f t="shared" ca="1" si="199"/>
        <v>1.3968182310810264E+16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1.3968182310810264E+16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58200759628376.102</v>
      </c>
      <c r="L5940" s="455">
        <f t="shared" ca="1" si="199"/>
        <v>1.402638307043864E+16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1.402638307043864E+16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58443262793494.336</v>
      </c>
      <c r="L5941" s="455">
        <f t="shared" ca="1" si="199"/>
        <v>1.4084826333232134E+16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1.4084826333232134E+16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58686776388467.234</v>
      </c>
      <c r="L5942" s="455">
        <f t="shared" ca="1" si="199"/>
        <v>1.4143513109620602E+16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1.4143513109620602E+16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58931304623419.172</v>
      </c>
      <c r="L5943" s="455">
        <f t="shared" ca="1" si="199"/>
        <v>1.4202444414244022E+16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1.4202444414244022E+16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59176851726016.75</v>
      </c>
      <c r="L5944" s="455">
        <f t="shared" ca="1" si="199"/>
        <v>1.4261621265970038E+16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1.4261621265970038E+16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59423421941541.82</v>
      </c>
      <c r="L5945" s="455">
        <f t="shared" ca="1" si="199"/>
        <v>1.432104468791158E+16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1.432104468791158E+16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59671019532964.906</v>
      </c>
      <c r="L5946" s="455">
        <f t="shared" ca="1" si="199"/>
        <v>1.4380715707444544E+16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1.4380715707444544E+16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59919648781018.922</v>
      </c>
      <c r="L5947" s="455">
        <f t="shared" ca="1" si="199"/>
        <v>1.4440635356225562E+16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1.4440635356225562E+16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60169313984273.172</v>
      </c>
      <c r="L5948" s="455">
        <f t="shared" ca="1" si="199"/>
        <v>1.4500804670209836E+16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1.4500804670209836E+16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60420019459207.656</v>
      </c>
      <c r="L5949" s="455">
        <f t="shared" ca="1" si="199"/>
        <v>1.4561224689669044E+16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1.4561224689669044E+16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60671769540287.68</v>
      </c>
      <c r="L5950" s="455">
        <f t="shared" ca="1" si="199"/>
        <v>1.4621896459209332E+16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1.4621896459209332E+16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60924568580038.883</v>
      </c>
      <c r="L5951" s="455">
        <f t="shared" ca="1" si="199"/>
        <v>1.468282102778937E+16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1.468282102778937E+16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61178420949122.383</v>
      </c>
      <c r="L5952" s="455">
        <f t="shared" ca="1" si="199"/>
        <v>1.4743999448738492E+16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1.4743999448738492E+16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61433331036410.383</v>
      </c>
      <c r="L5953" s="455">
        <f t="shared" ca="1" si="199"/>
        <v>1.4805432779774902E+16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1.4805432779774902E+16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61689303249062.094</v>
      </c>
      <c r="L5954" s="455">
        <f t="shared" ca="1" si="199"/>
        <v>1.4867122083023964E+16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1.4867122083023964E+16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61946342012599.852</v>
      </c>
      <c r="L5955" s="455">
        <f t="shared" ca="1" si="199"/>
        <v>1.4929068425036564E+16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1.4929068425036564E+16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62204451770985.68</v>
      </c>
      <c r="L5956" s="455">
        <f t="shared" ca="1" si="199"/>
        <v>1.499127287680755E+16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1.499127287680755E+16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62463636986698.117</v>
      </c>
      <c r="L5957" s="455">
        <f t="shared" ca="1" si="199"/>
        <v>1.5053736513794248E+16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1.5053736513794248E+16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62723902140809.367</v>
      </c>
      <c r="L5958" s="455">
        <f t="shared" ca="1" si="199"/>
        <v>1.5116460415935058E+16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1.5116460415935058E+16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62985251733062.742</v>
      </c>
      <c r="L5959" s="455">
        <f t="shared" ca="1" si="199"/>
        <v>1.517944566766812E+16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1.517944566766812E+16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63247690281950.5</v>
      </c>
      <c r="L5960" s="455">
        <f t="shared" ca="1" si="199"/>
        <v>1.524269335795007E+16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1.524269335795007E+16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63511222324791.961</v>
      </c>
      <c r="L5961" s="455">
        <f t="shared" ca="1" si="199"/>
        <v>1.5306204580274862E+16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1.5306204580274862E+16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63775852417811.93</v>
      </c>
      <c r="L5962" s="455">
        <f t="shared" ca="1" si="199"/>
        <v>1.5369980432692674E+16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1.5369980432692674E+16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64041585136219.469</v>
      </c>
      <c r="L5963" s="455">
        <f t="shared" ca="1" si="199"/>
        <v>1.5434022017828894E+16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1.5434022017828894E+16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64308425074287.055</v>
      </c>
      <c r="L5964" s="455">
        <f t="shared" ca="1" si="199"/>
        <v>1.5498330442903182E+16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1.5498330442903182E+16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64576376845429.914</v>
      </c>
      <c r="L5965" s="455">
        <f t="shared" ca="1" si="199"/>
        <v>1.5562906819748612E+16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1.5562906819748612E+16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64845445082285.883</v>
      </c>
      <c r="L5966" s="455">
        <f t="shared" ca="1" si="199"/>
        <v>1.5627752264830898E+16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1.5627752264830898E+16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65115634436795.398</v>
      </c>
      <c r="L5967" s="455">
        <f t="shared" ca="1" si="199"/>
        <v>1.5692867899267694E+16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1.5692867899267694E+16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65386949580282.055</v>
      </c>
      <c r="L5968" s="455">
        <f t="shared" ca="1" si="199"/>
        <v>1.5758254848847976E+16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1.5758254848847976E+16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65659395203533.242</v>
      </c>
      <c r="L5969" s="455">
        <f t="shared" ca="1" si="199"/>
        <v>1.582391424405151E+16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1.582391424405151E+16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65932976016881.297</v>
      </c>
      <c r="L5970" s="455">
        <f t="shared" ca="1" si="199"/>
        <v>1.5889847220068392E+16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1.5889847220068392E+16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66207696750284.969</v>
      </c>
      <c r="L5971" s="455">
        <f t="shared" ca="1" si="199"/>
        <v>1.5956054916818676E+16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1.5956054916818676E+16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66483562153411.148</v>
      </c>
      <c r="L5972" s="455">
        <f t="shared" ca="1" si="199"/>
        <v>1.6022538478972088E+16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1.6022538478972088E+16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66760576995717.031</v>
      </c>
      <c r="L5973" s="455">
        <f t="shared" ca="1" si="199"/>
        <v>1.6089299055967806E+16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1.6089299055967806E+16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67038746066532.523</v>
      </c>
      <c r="L5974" s="455">
        <f t="shared" ca="1" si="199"/>
        <v>1.6156337802034338E+16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1.6156337802034338E+16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67318074175143.07</v>
      </c>
      <c r="L5975" s="455">
        <f t="shared" ca="1" si="199"/>
        <v>1.6223655876209482E+16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1.6223655876209482E+16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67598566150872.852</v>
      </c>
      <c r="L5976" s="455">
        <f t="shared" ca="1" si="199"/>
        <v>1.6291254442360354E+16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1.6291254442360354E+16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67880226843168.141</v>
      </c>
      <c r="L5977" s="455">
        <f t="shared" ca="1" si="199"/>
        <v>1.6359134669203522E+16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1.6359134669203522E+16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68163061121681.352</v>
      </c>
      <c r="L5978" s="455">
        <f t="shared" ca="1" si="199"/>
        <v>1.6427297730325204E+16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1.6427297730325204E+16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68447073876355.023</v>
      </c>
      <c r="L5979" s="455">
        <f t="shared" ca="1" si="199"/>
        <v>1.649574480420156E+16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1.649574480420156E+16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68732270017506.5</v>
      </c>
      <c r="L5980" s="455">
        <f t="shared" ca="1" si="199"/>
        <v>1.6564477074219066E+16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1.6564477074219066E+16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69018654475912.766</v>
      </c>
      <c r="L5981" s="455">
        <f t="shared" ca="1" si="199"/>
        <v>1.6633495728694978E+16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1.6633495728694978E+16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69306232202895.742</v>
      </c>
      <c r="L5982" s="455">
        <f t="shared" ca="1" si="199"/>
        <v>1.6702801960897874E+16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1.6702801960897874E+16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69595008170407.805</v>
      </c>
      <c r="L5983" s="455">
        <f t="shared" ca="1" si="199"/>
        <v>1.6772396969068282E+16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1.6772396969068282E+16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69884987371117.836</v>
      </c>
      <c r="L5984" s="455">
        <f t="shared" ca="1" si="199"/>
        <v>1.68422819564394E+16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1.68422819564394E+16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70176174818497.5</v>
      </c>
      <c r="L5985" s="455">
        <f t="shared" ca="1" si="199"/>
        <v>1.6912458131257898E+16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1.6912458131257898E+16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70468575546907.906</v>
      </c>
      <c r="L5986" s="455">
        <f t="shared" ca="1" si="199"/>
        <v>1.6982926706804806E+16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1.6982926706804806E+16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70762194611686.688</v>
      </c>
      <c r="L5987" s="455">
        <f t="shared" ca="1" si="199"/>
        <v>1.7053688901416492E+16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1.7053688901416492E+16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71057037089235.375</v>
      </c>
      <c r="L5988" s="455">
        <f t="shared" ca="1" si="199"/>
        <v>1.7124745938505728E+16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1.7124745938505728E+16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71353108077107.203</v>
      </c>
      <c r="L5989" s="455">
        <f t="shared" ca="1" si="199"/>
        <v>1.7196099046582836E+16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1.7196099046582836E+16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71650412694095.156</v>
      </c>
      <c r="L5990" s="455">
        <f t="shared" ca="1" si="199"/>
        <v>1.7267749459276932E+16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1.7267749459276932E+16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71948956080320.563</v>
      </c>
      <c r="L5991" s="455">
        <f t="shared" ca="1" si="199"/>
        <v>1.7339698415357252E+16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1.7339698415357252E+16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72248743397321.875</v>
      </c>
      <c r="L5992" s="455">
        <f t="shared" ca="1" si="199"/>
        <v>1.7411947158754574E+16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1.7411947158754574E+16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72549779828144.063</v>
      </c>
      <c r="L5993" s="455">
        <f t="shared" ca="1" si="199"/>
        <v>1.7484496938582718E+16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1.7484496938582718E+16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72852070577427.984</v>
      </c>
      <c r="L5994" s="455">
        <f t="shared" ca="1" si="199"/>
        <v>1.7557349009160146E+16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1.7557349009160146E+16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73155620871500.609</v>
      </c>
      <c r="L5995" s="455">
        <f t="shared" ca="1" si="199"/>
        <v>1.7630504630031646E+16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1.7630504630031646E+16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73460435958465.188</v>
      </c>
      <c r="L5996" s="455">
        <f t="shared" ca="1" si="199"/>
        <v>1.7703965065990112E+16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1.7703965065990112E+16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73766521108292.125</v>
      </c>
      <c r="L5997" s="455">
        <f t="shared" ca="1" si="199"/>
        <v>1.7777731587098404E+16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1.7777731587098404E+16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74073881612910.016</v>
      </c>
      <c r="L5998" s="455">
        <f t="shared" ca="1" si="199"/>
        <v>1.7851805468711314E+16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1.7851805468711314E+16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74382522786297.125</v>
      </c>
      <c r="L5999" s="455">
        <f t="shared" ca="1" si="199"/>
        <v>1.7926187991497612E+16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1.7926187991497612E+16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74692449964573.375</v>
      </c>
      <c r="L6000" s="455">
        <f t="shared" ca="1" si="199"/>
        <v>1.8000880441462186E+16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1.8000880441462186E+16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75003668506092.438</v>
      </c>
      <c r="L6001" s="455">
        <f t="shared" ca="1" si="199"/>
        <v>1.807588410996828E+16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1.807588410996828E+16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75316183791534.5</v>
      </c>
      <c r="L6002" s="455">
        <f t="shared" ca="1" si="199"/>
        <v>1.8151200293759816E+16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1.8151200293759816E+16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75630001223999.234</v>
      </c>
      <c r="L6003" s="455">
        <f t="shared" ca="1" si="199"/>
        <v>1.8226830294983816E+16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1.8226830294983816E+16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75945126229099.234</v>
      </c>
      <c r="L6004" s="455">
        <f t="shared" ca="1" si="199"/>
        <v>1.8302775421212916E+16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1.8302775421212916E+16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76261564255053.813</v>
      </c>
      <c r="L6005" s="455">
        <f t="shared" ca="1" si="199"/>
        <v>1.8379036985467968E+16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1.8379036985467968E+16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76579320772783.203</v>
      </c>
      <c r="L6006" s="455">
        <f t="shared" ca="1" si="199"/>
        <v>1.8455616306240752E+16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1.8455616306240752E+16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76898401276003.125</v>
      </c>
      <c r="L6007" s="455">
        <f t="shared" ca="1" si="199"/>
        <v>1.8532514707516756E+16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1.8532514707516756E+16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77218811281319.813</v>
      </c>
      <c r="L6008" s="455">
        <f t="shared" ca="1" si="199"/>
        <v>1.8609733518798076E+16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1.8609733518798076E+16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77540556328325.313</v>
      </c>
      <c r="L6009" s="455">
        <f t="shared" ca="1" si="199"/>
        <v>1.86872740751264E+16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1.86872740751264E+16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77863641979693.328</v>
      </c>
      <c r="L6010" s="455">
        <f t="shared" ca="1" si="199"/>
        <v>1.8765137717106092E+16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1.8765137717106092E+16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78188073821275.375</v>
      </c>
      <c r="L6011" s="455">
        <f t="shared" ca="1" si="199"/>
        <v>1.8843325790927368E+16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1.8843325790927368E+16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78513857462197.359</v>
      </c>
      <c r="L6012" s="455">
        <f t="shared" ca="1" si="199"/>
        <v>1.8921839648389564E+16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1.8921839648389564E+16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78840998534956.516</v>
      </c>
      <c r="L6013" s="455">
        <f t="shared" ca="1" si="199"/>
        <v>1.900068064692452E+16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1.900068064692452E+16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79169502695518.828</v>
      </c>
      <c r="L6014" s="455">
        <f t="shared" ca="1" si="199"/>
        <v>1.907985014962004E+16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1.907985014962004E+16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79499375623416.828</v>
      </c>
      <c r="L6015" s="455">
        <f t="shared" ca="1" si="199"/>
        <v>1.9159349525243456E+16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1.9159349525243456E+16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79830623021847.734</v>
      </c>
      <c r="L6016" s="455">
        <f t="shared" ca="1" si="199"/>
        <v>1.9239180148265304E+16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1.9239180148265304E+16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80163250617772.094</v>
      </c>
      <c r="L6017" s="455">
        <f t="shared" ca="1" si="199"/>
        <v>1.9319343398883076E+16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1.9319343398883076E+16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80497264162012.813</v>
      </c>
      <c r="L6018" s="455">
        <f t="shared" ca="1" si="199"/>
        <v>1.9399840663045088E+16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1.9399840663045088E+16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80832669429354.531</v>
      </c>
      <c r="L6019" s="455">
        <f t="shared" ca="1" si="199"/>
        <v>1.9480673332474444E+16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1.9480673332474444E+16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81169472218643.516</v>
      </c>
      <c r="L6020" s="455">
        <f t="shared" ca="1" si="199"/>
        <v>1.9561842804693088E+16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1.9561842804693088E+16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81507678352887.859</v>
      </c>
      <c r="L6021" s="455">
        <f t="shared" ca="1" si="199"/>
        <v>1.9643350483045976E+16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1.9643350483045976E+16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81847293679358.234</v>
      </c>
      <c r="L6022" s="455">
        <f t="shared" ca="1" si="199"/>
        <v>1.9725197776725336E+16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1.9725197776725336E+16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82188324069688.906</v>
      </c>
      <c r="L6023" s="455">
        <f t="shared" ca="1" si="199"/>
        <v>1.9807386100795024E+16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1.9807386100795024E+16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82530775419979.266</v>
      </c>
      <c r="L6024" s="455">
        <f t="shared" ca="1" si="199"/>
        <v>1.9889916876215004E+16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1.9889916876215004E+16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82874653650895.844</v>
      </c>
      <c r="L6025" s="455">
        <f t="shared" ca="1" si="199"/>
        <v>1.99727915298659E+16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1.99727915298659E+16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83219964707774.578</v>
      </c>
      <c r="L6026" s="455">
        <f t="shared" ca="1" si="199"/>
        <v>2.0056011494573676E+16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2.0056011494573676E+16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83566714560723.656</v>
      </c>
      <c r="L6027" s="455">
        <f t="shared" ca="1" si="199"/>
        <v>2.01395782091344E+16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2.01395782091344E+16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83914909204726.672</v>
      </c>
      <c r="L6028" s="455">
        <f t="shared" ca="1" si="199"/>
        <v>2.0223493118339128E+16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2.0223493118339128E+16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84264554659746.359</v>
      </c>
      <c r="L6029" s="455">
        <f t="shared" ca="1" si="199"/>
        <v>2.0307757672998876E+16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2.0307757672998876E+16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84615656970828.656</v>
      </c>
      <c r="L6030" s="455">
        <f t="shared" ca="1" si="199"/>
        <v>2.0392373329969704E+16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2.0392373329969704E+16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84968222208207.094</v>
      </c>
      <c r="L6031" s="455">
        <f t="shared" ca="1" si="199"/>
        <v>2.0477341552177912E+16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2.0477341552177912E+16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85322256467407.969</v>
      </c>
      <c r="L6032" s="455">
        <f t="shared" ca="1" si="199"/>
        <v>2.056266380864532E+16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2.056266380864532E+16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85677765869355.5</v>
      </c>
      <c r="L6033" s="455">
        <f t="shared" ca="1" si="199"/>
        <v>2.0648341574514676E+16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2.0648341574514676E+16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86034756560477.813</v>
      </c>
      <c r="L6034" s="455">
        <f t="shared" ca="1" si="199"/>
        <v>2.0734376331075152E+16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2.0734376331075152E+16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86393234712813.125</v>
      </c>
      <c r="L6035" s="455">
        <f t="shared" ca="1" si="199"/>
        <v>2.0820769565787964E+16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2.0820769565787964E+16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86753206524116.516</v>
      </c>
      <c r="L6036" s="455">
        <f t="shared" ca="1" si="199"/>
        <v>2.090752277231208E+16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2.090752277231208E+16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87114678217967</v>
      </c>
      <c r="L6037" s="455">
        <f t="shared" ca="1" si="199"/>
        <v>2.0994637450530048E+16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2.0994637450530048E+16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87477656043875.203</v>
      </c>
      <c r="L6038" s="455">
        <f t="shared" ca="1" si="199"/>
        <v>2.1082115106573924E+16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2.1082115106573924E+16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87842146277391.344</v>
      </c>
      <c r="L6039" s="455">
        <f t="shared" ca="1" si="199"/>
        <v>2.1169957252851316E+16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2.1169957252851316E+16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88208155220213.813</v>
      </c>
      <c r="L6040" s="455">
        <f t="shared" ca="1" si="199"/>
        <v>2.1258165408071528E+16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2.1258165408071528E+16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88575689200298.031</v>
      </c>
      <c r="L6041" s="455">
        <f t="shared" ca="1" si="199"/>
        <v>2.1346741097271828E+16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2.1346741097271828E+16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88944754571965.953</v>
      </c>
      <c r="L6042" s="455">
        <f t="shared" ca="1" si="199"/>
        <v>2.1435685851843792E+16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2.1435685851843792E+16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89315357716015.797</v>
      </c>
      <c r="L6043" s="455">
        <f t="shared" ca="1" si="199"/>
        <v>2.1525001209559808E+16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2.1525001209559808E+16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89687505039832.531</v>
      </c>
      <c r="L6044" s="455">
        <f t="shared" ca="1" si="199"/>
        <v>2.161468871459964E+16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2.161468871459964E+16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90061202977498.5</v>
      </c>
      <c r="L6045" s="455">
        <f t="shared" ca="1" si="199"/>
        <v>2.170474991757714E+16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2.170474991757714E+16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90436457989904.75</v>
      </c>
      <c r="L6046" s="455">
        <f t="shared" ca="1" si="199"/>
        <v>2.1795186375567044E+16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2.1795186375567044E+16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90813276564862.688</v>
      </c>
      <c r="L6047" s="455">
        <f t="shared" ca="1" si="199"/>
        <v>2.1885999652131908E+16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2.1885999652131908E+16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91191665217216.281</v>
      </c>
      <c r="L6048" s="455">
        <f t="shared" ca="1" si="199"/>
        <v>2.1977191317349124E+16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2.1977191317349124E+16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91571630488954.688</v>
      </c>
      <c r="L6049" s="455">
        <f t="shared" ca="1" si="199"/>
        <v>2.206876294783808E+16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2.206876294783808E+16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91953178949325.328</v>
      </c>
      <c r="L6050" s="455">
        <f t="shared" ca="1" si="199"/>
        <v>2.2160716126787404E+16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2.2160716126787404E+16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92336317194947.516</v>
      </c>
      <c r="L6051" s="455">
        <f t="shared" ca="1" si="199"/>
        <v>2.2253052443982352E+16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2.2253052443982352E+16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92721051849926.469</v>
      </c>
      <c r="L6052" s="455">
        <f t="shared" ca="1" si="199"/>
        <v>2.234577349583228E+16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2.234577349583228E+16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93107389565967.828</v>
      </c>
      <c r="L6053" s="455">
        <f t="shared" ca="1" si="199"/>
        <v>2.2438880885398248E+16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2.2438880885398248E+16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93495337022492.703</v>
      </c>
      <c r="L6054" s="455">
        <f t="shared" ca="1" si="199"/>
        <v>2.253237622242074E+16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2.253237622242074E+16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93884900926753.078</v>
      </c>
      <c r="L6055" s="455">
        <f t="shared" ca="1" si="199"/>
        <v>2.2626261123347492E+16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2.2626261123347492E+16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94276088013947.875</v>
      </c>
      <c r="L6056" s="455">
        <f t="shared" ca="1" si="199"/>
        <v>2.272053721136144E+16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2.272053721136144E+16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94668905047339.328</v>
      </c>
      <c r="L6057" s="455">
        <f t="shared" ca="1" si="199"/>
        <v>2.281520611640878E+16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2.281520611640878E+16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95063358818369.922</v>
      </c>
      <c r="L6058" s="455">
        <f t="shared" ca="1" si="199"/>
        <v>2.2910269475227148E+16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2.2910269475227148E+16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95459456146779.781</v>
      </c>
      <c r="L6059" s="455">
        <f t="shared" ca="1" si="199"/>
        <v>2.3005728931373928E+16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2.3005728931373928E+16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95857203880724.703</v>
      </c>
      <c r="L6060" s="455">
        <f t="shared" ca="1" si="199"/>
        <v>2.3101586135254652E+16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2.3101586135254652E+16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96256608896894.375</v>
      </c>
      <c r="L6061" s="455">
        <f t="shared" ca="1" si="199"/>
        <v>2.3197842744151548E+16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2.3197842744151548E+16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96657678100631.453</v>
      </c>
      <c r="L6062" s="455">
        <f t="shared" ca="1" si="199"/>
        <v>2.329450042225218E+16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2.329450042225218E+16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97060418426050.75</v>
      </c>
      <c r="L6063" s="455">
        <f t="shared" ca="1" si="199"/>
        <v>2.3391560840678232E+16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2.3391560840678232E+16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97464836836159.297</v>
      </c>
      <c r="L6064" s="455">
        <f t="shared" ca="1" si="199"/>
        <v>2.3489025677514392E+16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2.3489025677514392E+16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97870940322976.625</v>
      </c>
      <c r="L6065" s="455">
        <f t="shared" ca="1" si="199"/>
        <v>2.3586896617837368E+16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2.3586896617837368E+16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98278735907655.703</v>
      </c>
      <c r="L6066" s="455">
        <f t="shared" ca="1" si="199"/>
        <v>2.3685175353745024E+16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2.3685175353745024E+16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98688230640604.266</v>
      </c>
      <c r="L6067" s="455">
        <f t="shared" ca="1" si="199"/>
        <v>2.3783863584385628E+16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2.3783863584385628E+16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99099431601606.781</v>
      </c>
      <c r="L6068" s="455">
        <f t="shared" ca="1" si="199"/>
        <v>2.3882963015987236E+16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2.3882963015987236E+16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99512345899946.813</v>
      </c>
      <c r="L6069" s="455">
        <f t="shared" ca="1" si="199"/>
        <v>2.3982475361887184E+16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2.3982475361887184E+16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99926980674529.938</v>
      </c>
      <c r="L6070" s="455">
        <f t="shared" ca="1" si="199"/>
        <v>2.4082402342561712E+16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2.4082402342561712E+16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100343343094007.13</v>
      </c>
      <c r="L6071" s="455">
        <f t="shared" ca="1" si="199"/>
        <v>2.418274568565572E+16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2.418274568565572E+16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100761440356898.83</v>
      </c>
      <c r="L6072" s="455">
        <f t="shared" ca="1" si="199"/>
        <v>2.428350712601262E+16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2.428350712601262E+16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101181279691719.25</v>
      </c>
      <c r="L6073" s="455">
        <f t="shared" ca="1" si="199"/>
        <v>2.438468840570434E+16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2.438468840570434E+16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101602868357101.42</v>
      </c>
      <c r="L6074" s="455">
        <f t="shared" ca="1" si="199"/>
        <v>2.448629127406144E+16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2.448629127406144E+16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102026213641922.67</v>
      </c>
      <c r="L6075" s="455">
        <f t="shared" ca="1" si="199"/>
        <v>2.4588317487703364E+16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2.4588317487703364E+16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102451322865430.69</v>
      </c>
      <c r="L6076" s="455">
        <f t="shared" ca="1" si="199"/>
        <v>2.4690768810568796E+16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2.4690768810568796E+16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102878203377369.98</v>
      </c>
      <c r="L6077" s="455">
        <f t="shared" ca="1" si="199"/>
        <v>2.4793647013946164E+16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2.4793647013946164E+16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103306862558109.02</v>
      </c>
      <c r="L6078" s="455">
        <f t="shared" ca="1" si="199"/>
        <v>2.4896953876504272E+16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2.4896953876504272E+16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103737307818767.8</v>
      </c>
      <c r="L6079" s="455">
        <f t="shared" ca="1" si="199"/>
        <v>2.500069118432304E+16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2.500069118432304E+16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104169546601346</v>
      </c>
      <c r="L6080" s="455">
        <f t="shared" ca="1" si="199"/>
        <v>2.5104860730924384E+16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2.5104860730924384E+16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104603586378851.59</v>
      </c>
      <c r="L6081" s="455">
        <f t="shared" ca="1" si="199"/>
        <v>2.5209464317303236E+16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2.5209464317303236E+16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105039434655430.16</v>
      </c>
      <c r="L6082" s="455">
        <f t="shared" ca="1" si="199"/>
        <v>2.5314503751958668E+16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2.5314503751958668E+16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105477098966494.45</v>
      </c>
      <c r="L6083" s="455">
        <f t="shared" ca="1" si="199"/>
        <v>2.5419980850925164E+16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2.5419980850925164E+16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105916586878854.84</v>
      </c>
      <c r="L6084" s="455">
        <f t="shared" ca="1" si="199"/>
        <v>2.552589743780402E+16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2.552589743780402E+16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106357905990850.08</v>
      </c>
      <c r="L6085" s="455">
        <f t="shared" ca="1" si="199"/>
        <v>2.5632255343794872E+16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2.5632255343794872E+16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106801063932478.63</v>
      </c>
      <c r="L6086" s="455">
        <f t="shared" ca="1" si="199"/>
        <v>2.5739056407727352E+16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2.5739056407727352E+16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107246068365530.63</v>
      </c>
      <c r="L6087" s="455">
        <f t="shared" ca="1" si="199"/>
        <v>2.5846302476092884E+16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2.5846302476092884E+16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107692926983720.34</v>
      </c>
      <c r="L6088" s="455">
        <f t="shared" ca="1" si="199"/>
        <v>2.5953995403076604E+16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2.5953995403076604E+16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108141647512819.19</v>
      </c>
      <c r="L6089" s="455">
        <f t="shared" ca="1" si="199"/>
        <v>2.6062137050589424E+16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2.6062137050589424E+16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108592237710789.27</v>
      </c>
      <c r="L6090" s="455">
        <f t="shared" ca="1" si="199"/>
        <v>2.6170729288300212E+16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2.6170729288300212E+16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109044705367917.55</v>
      </c>
      <c r="L6091" s="455">
        <f t="shared" ca="1" si="199"/>
        <v>2.6279773993668128E+16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2.6279773993668128E+16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109499058306950.53</v>
      </c>
      <c r="L6092" s="455">
        <f t="shared" ca="1" si="199"/>
        <v>2.638927305197508E+16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2.638927305197508E+16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109955304383229.5</v>
      </c>
      <c r="L6093" s="455">
        <f t="shared" ca="1" si="199"/>
        <v>2.6499228356358308E+16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2.6499228356358308E+16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110413451484826.28</v>
      </c>
      <c r="L6094" s="455">
        <f t="shared" ca="1" si="199"/>
        <v>2.6609641807843136E+16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2.6609641807843136E+16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110873507532679.73</v>
      </c>
      <c r="L6095" s="455">
        <f t="shared" ca="1" si="199"/>
        <v>2.6720515315375816E+16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2.6720515315375816E+16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111335480480732.56</v>
      </c>
      <c r="L6096" s="455">
        <f t="shared" ca="1" si="199"/>
        <v>2.6831850795856548E+16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2.6831850795856548E+16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111799378316068.95</v>
      </c>
      <c r="L6097" s="455">
        <f t="shared" ca="1" si="199"/>
        <v>2.6943650174172616E+16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2.6943650174172616E+16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112265209059052.56</v>
      </c>
      <c r="L6098" s="455">
        <f t="shared" ca="1" si="199"/>
        <v>2.7055915383231668E+16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2.7055915383231668E+16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112732980763465.28</v>
      </c>
      <c r="L6099" s="455">
        <f t="shared" ca="1" si="199"/>
        <v>2.7168648363995132E+16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2.7168648363995132E+16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113202701516646.38</v>
      </c>
      <c r="L6100" s="455">
        <f t="shared" ca="1" si="199"/>
        <v>2.728185106551178E+16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2.728185106551178E+16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113674379439632.42</v>
      </c>
      <c r="L6101" s="455">
        <f t="shared" ca="1" si="199"/>
        <v>2.7395525444951412E+16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2.7395525444951412E+16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114148022687297.55</v>
      </c>
      <c r="L6102" s="455">
        <f t="shared" ca="1" si="199"/>
        <v>2.7509673467638708E+16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2.7509673467638708E+16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114623639448494.61</v>
      </c>
      <c r="L6103" s="455">
        <f t="shared" ca="1" si="199"/>
        <v>2.7624297107087204E+16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2.7624297107087204E+16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115101237946196.69</v>
      </c>
      <c r="L6104" s="455">
        <f t="shared" ca="1" si="199"/>
        <v>2.77393983450334E+16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2.77393983450334E+16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115580826437639.17</v>
      </c>
      <c r="L6105" s="455">
        <f t="shared" ca="1" si="199"/>
        <v>2.785497917147104E+16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2.785497917147104E+16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116062413214462.67</v>
      </c>
      <c r="L6106" s="455">
        <f t="shared" ca="1" si="199"/>
        <v>2.7971041584685504E+16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2.7971041584685504E+16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116546006602856.27</v>
      </c>
      <c r="L6107" s="455">
        <f t="shared" ca="1" si="199"/>
        <v>2.808758759128836E+16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2.808758759128836E+16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117031614963701.5</v>
      </c>
      <c r="L6108" s="455">
        <f t="shared" ca="1" si="199"/>
        <v>2.820461920625206E+16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2.820461920625206E+16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117519246692716.92</v>
      </c>
      <c r="L6109" s="455">
        <f t="shared" ca="1" si="199"/>
        <v>2.8322138452944776E+16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2.8322138452944776E+16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118008910220603.23</v>
      </c>
      <c r="L6110" s="455">
        <f t="shared" ca="1" si="199"/>
        <v>2.844014736316538E+16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2.844014736316538E+16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118500614013189.08</v>
      </c>
      <c r="L6111" s="455">
        <f t="shared" ca="1" si="199"/>
        <v>2.8558647977178568E+16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2.8558647977178568E+16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118994366571577.36</v>
      </c>
      <c r="L6112" s="455">
        <f t="shared" ca="1" si="199"/>
        <v>2.8677642343750144E+16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2.8677642343750144E+16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119490176432292.27</v>
      </c>
      <c r="L6113" s="455">
        <f t="shared" ca="1" si="199"/>
        <v>2.8797132520182436E+16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2.8797132520182436E+16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119988052167426.81</v>
      </c>
      <c r="L6114" s="455">
        <f t="shared" ca="1" si="199"/>
        <v>2.8917120572349864E+16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2.8917120572349864E+16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120488002384791.11</v>
      </c>
      <c r="L6115" s="455">
        <f t="shared" ca="1" si="199"/>
        <v>2.9037608574734656E+16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2.9037608574734656E+16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120990035728061.06</v>
      </c>
      <c r="L6116" s="455">
        <f t="shared" ca="1" si="199"/>
        <v>2.9158598610462716E+16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2.9158598610462716E+16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121494160876928</v>
      </c>
      <c r="L6117" s="455">
        <f t="shared" ca="1" si="199"/>
        <v>2.9280092771339644E+16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2.9280092771339644E+16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122000386547248.5</v>
      </c>
      <c r="L6118" s="455">
        <f t="shared" ca="1" si="199"/>
        <v>2.9402093157886892E+16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2.9402093157886892E+16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122508721491195.38</v>
      </c>
      <c r="L6119" s="455">
        <f t="shared" ca="1" si="199"/>
        <v>2.9524601879378088E+16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2.9524601879378088E+16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123019174497408.7</v>
      </c>
      <c r="L6120" s="455">
        <f t="shared" ca="1" si="199"/>
        <v>2.9647621053875496E+16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2.9647621053875496E+16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123531754391147.89</v>
      </c>
      <c r="L6121" s="455">
        <f t="shared" ca="1" si="199"/>
        <v>2.9771152808266644E+16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2.9771152808266644E+16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124046470034444.34</v>
      </c>
      <c r="L6122" s="455">
        <f t="shared" ca="1" si="199"/>
        <v>2.9895199278301088E+16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2.9895199278301088E+16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124563330326254.55</v>
      </c>
      <c r="L6123" s="455">
        <f t="shared" ca="1" si="199"/>
        <v>3.0019762608627344E+16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3.0019762608627344E+16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125082344202613.94</v>
      </c>
      <c r="L6124" s="455">
        <f t="shared" ca="1" si="199"/>
        <v>3.0144844952829956E+16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3.0144844952829956E+16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125603520636791.48</v>
      </c>
      <c r="L6125" s="455">
        <f t="shared" ca="1" si="199"/>
        <v>3.0270448473466748E+16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3.0270448473466748E+16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126126868639444.78</v>
      </c>
      <c r="L6126" s="455">
        <f t="shared" ca="1" si="199"/>
        <v>3.0396575342106192E+16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3.0396575342106192E+16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126652397258775.8</v>
      </c>
      <c r="L6127" s="455">
        <f t="shared" ca="1" si="199"/>
        <v>3.0523227739364968E+16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3.0523227739364968E+16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127180115580687.36</v>
      </c>
      <c r="L6128" s="455">
        <f t="shared" ref="L6128:L6250" ca="1" si="204">I6128-J6128+K6128</f>
        <v>3.0650407854945656E+16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3.0650407854945656E+16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127710032728940.22</v>
      </c>
      <c r="L6129" s="455">
        <f t="shared" ca="1" si="204"/>
        <v>3.0778117887674596E+16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3.0778117887674596E+16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128242157865310.81</v>
      </c>
      <c r="L6130" s="455">
        <f t="shared" ca="1" si="204"/>
        <v>3.0906360045539908E+16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3.0906360045539908E+16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128776500189749.61</v>
      </c>
      <c r="L6131" s="455">
        <f t="shared" ca="1" si="204"/>
        <v>3.1035136545729656E+16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3.1035136545729656E+16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129313068940540.25</v>
      </c>
      <c r="L6132" s="455">
        <f t="shared" ca="1" si="204"/>
        <v>3.1164449614670196E+16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3.1164449614670196E+16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129851873394459.13</v>
      </c>
      <c r="L6133" s="455">
        <f t="shared" ca="1" si="204"/>
        <v>3.1294301488064656E+16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3.1294301488064656E+16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130392922866936.06</v>
      </c>
      <c r="L6134" s="455">
        <f t="shared" ca="1" si="204"/>
        <v>3.1424694410931592E+16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3.1424694410931592E+16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130936226712214.97</v>
      </c>
      <c r="L6135" s="455">
        <f t="shared" ca="1" si="204"/>
        <v>3.1555630637643808E+16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3.1555630637643808E+16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131481794323515.84</v>
      </c>
      <c r="L6136" s="455">
        <f t="shared" ca="1" si="204"/>
        <v>3.1687112431967324E+16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3.1687112431967324E+16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132029635133197.19</v>
      </c>
      <c r="L6137" s="455">
        <f t="shared" ca="1" si="204"/>
        <v>3.181914206710052E+16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3.181914206710052E+16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132579758612918.83</v>
      </c>
      <c r="L6138" s="455">
        <f t="shared" ca="1" si="204"/>
        <v>3.195172182571344E+16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3.195172182571344E+16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133132174273806.02</v>
      </c>
      <c r="L6139" s="455">
        <f t="shared" ca="1" si="204"/>
        <v>3.2084853999987248E+16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3.2084853999987248E+16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133686891666613.53</v>
      </c>
      <c r="L6140" s="455">
        <f t="shared" ca="1" si="204"/>
        <v>3.221854089165386E+16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3.221854089165386E+16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134243920381891.06</v>
      </c>
      <c r="L6141" s="455">
        <f t="shared" ca="1" si="204"/>
        <v>3.2352784812035752E+16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3.2352784812035752E+16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134803270050148.97</v>
      </c>
      <c r="L6142" s="455">
        <f t="shared" ca="1" si="204"/>
        <v>3.24875880820859E+16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3.24875880820859E+16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135364950342024.58</v>
      </c>
      <c r="L6143" s="455">
        <f t="shared" ca="1" si="204"/>
        <v>3.2622953032427924E+16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3.2622953032427924E+16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135928970968449.69</v>
      </c>
      <c r="L6144" s="455">
        <f t="shared" ca="1" si="204"/>
        <v>3.2758882003396372E+16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3.2758882003396372E+16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136495341680818.22</v>
      </c>
      <c r="L6145" s="455">
        <f t="shared" ca="1" si="204"/>
        <v>3.2895377345077192E+16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3.2895377345077192E+16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137064072271154.98</v>
      </c>
      <c r="L6146" s="455">
        <f t="shared" ca="1" si="204"/>
        <v>3.3032441417348348E+16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3.3032441417348348E+16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137635172572284.78</v>
      </c>
      <c r="L6147" s="455">
        <f t="shared" ca="1" si="204"/>
        <v>3.3170076589920632E+16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3.3170076589920632E+16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138208652458002.61</v>
      </c>
      <c r="L6148" s="455">
        <f t="shared" ca="1" si="204"/>
        <v>3.3308285242378636E+16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3.3308285242378636E+16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138784521843244.3</v>
      </c>
      <c r="L6149" s="455">
        <f t="shared" ca="1" si="204"/>
        <v>3.344706976422188E+16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3.344706976422188E+16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139362790684257.84</v>
      </c>
      <c r="L6150" s="455">
        <f t="shared" ca="1" si="204"/>
        <v>3.3586432554906136E+16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3.3586432554906136E+16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139943468978775.56</v>
      </c>
      <c r="L6151" s="455">
        <f t="shared" ca="1" si="204"/>
        <v>3.3726376023884912E+16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3.3726376023884912E+16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140526566766187.13</v>
      </c>
      <c r="L6152" s="455">
        <f t="shared" ca="1" si="204"/>
        <v>3.38669025906511E+16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3.38669025906511E+16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141112094127712.91</v>
      </c>
      <c r="L6153" s="455">
        <f t="shared" ca="1" si="204"/>
        <v>3.4008014684778812E+16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3.4008014684778812E+16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141700061186578.38</v>
      </c>
      <c r="L6154" s="455">
        <f t="shared" ca="1" si="204"/>
        <v>3.4149714745965392E+16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3.4149714745965392E+16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142290478108189.13</v>
      </c>
      <c r="L6155" s="455">
        <f t="shared" ca="1" si="204"/>
        <v>3.429200522407358E+16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3.429200522407358E+16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142883355100306.59</v>
      </c>
      <c r="L6156" s="455">
        <f t="shared" ca="1" si="204"/>
        <v>3.4434888579173888E+16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3.4434888579173888E+16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143478702413224.53</v>
      </c>
      <c r="L6157" s="455">
        <f t="shared" ca="1" si="204"/>
        <v>3.4578367281587112E+16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3.4578367281587112E+16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144076530339946.31</v>
      </c>
      <c r="L6158" s="455">
        <f t="shared" ca="1" si="204"/>
        <v>3.472244381192706E+16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3.472244381192706E+16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144676849216362.75</v>
      </c>
      <c r="L6159" s="455">
        <f t="shared" ca="1" si="204"/>
        <v>3.4867120661143424E+16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3.4867120661143424E+16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145279669421430.94</v>
      </c>
      <c r="L6160" s="455">
        <f t="shared" ca="1" si="204"/>
        <v>3.5012400330564856E+16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3.5012400330564856E+16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145885001377353.56</v>
      </c>
      <c r="L6161" s="455">
        <f t="shared" ca="1" si="204"/>
        <v>3.5158285331942208E+16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3.5158285331942208E+16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146492855549759.19</v>
      </c>
      <c r="L6162" s="455">
        <f t="shared" ca="1" si="204"/>
        <v>3.5304778187491968E+16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3.5304778187491968E+16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147103242447883.22</v>
      </c>
      <c r="L6163" s="455">
        <f t="shared" ca="1" si="204"/>
        <v>3.5451881429939852E+16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3.5451881429939852E+16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147716172624749.38</v>
      </c>
      <c r="L6164" s="455">
        <f t="shared" ca="1" si="204"/>
        <v>3.55995976025646E+16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3.55995976025646E+16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148331656677352.5</v>
      </c>
      <c r="L6165" s="455">
        <f t="shared" ca="1" si="204"/>
        <v>3.5747929259241952E+16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3.5747929259241952E+16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148949705246841.44</v>
      </c>
      <c r="L6166" s="455">
        <f t="shared" ca="1" si="204"/>
        <v>3.5896878964488792E+16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3.5896878964488792E+16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149570329018703.31</v>
      </c>
      <c r="L6167" s="455">
        <f t="shared" ca="1" si="204"/>
        <v>3.6046449293507496E+16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3.6046449293507496E+16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150193538722947.91</v>
      </c>
      <c r="L6168" s="455">
        <f t="shared" ca="1" si="204"/>
        <v>3.619664283223044E+16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3.619664283223044E+16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150819345134293.5</v>
      </c>
      <c r="L6169" s="455">
        <f t="shared" ca="1" si="204"/>
        <v>3.6347462177364736E+16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3.6347462177364736E+16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151447759072353.06</v>
      </c>
      <c r="L6170" s="455">
        <f t="shared" ca="1" si="204"/>
        <v>3.6498909936437088E+16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3.6498909936437088E+16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152078791401821.19</v>
      </c>
      <c r="L6171" s="455">
        <f t="shared" ca="1" si="204"/>
        <v>3.6650988727838912E+16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3.6650988727838912E+16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152712453032662.13</v>
      </c>
      <c r="L6172" s="455">
        <f t="shared" ca="1" si="204"/>
        <v>3.6803701180871576E+16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3.6803701180871576E+16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153348754920298.22</v>
      </c>
      <c r="L6173" s="455">
        <f t="shared" ca="1" si="204"/>
        <v>3.6957049935791872E+16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3.6957049935791872E+16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153987708065799.47</v>
      </c>
      <c r="L6174" s="455">
        <f t="shared" ca="1" si="204"/>
        <v>3.7111037643857672E+16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3.7111037643857672E+16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154629323516073.63</v>
      </c>
      <c r="L6175" s="455">
        <f t="shared" ca="1" si="204"/>
        <v>3.7265666967373744E+16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3.7265666967373744E+16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155273612364057.25</v>
      </c>
      <c r="L6176" s="455">
        <f t="shared" ca="1" si="204"/>
        <v>3.74209405797378E+16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3.74209405797378E+16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155920585748907.5</v>
      </c>
      <c r="L6177" s="455">
        <f t="shared" ca="1" si="204"/>
        <v>3.7576861165486704E+16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3.7576861165486704E+16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156570254856194.59</v>
      </c>
      <c r="L6178" s="455">
        <f t="shared" ca="1" si="204"/>
        <v>3.7733431420342896E+16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3.7733431420342896E+16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157222630918095.41</v>
      </c>
      <c r="L6179" s="455">
        <f t="shared" ca="1" si="204"/>
        <v>3.7890654051260992E+16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3.7890654051260992E+16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157877725213587.47</v>
      </c>
      <c r="L6180" s="455">
        <f t="shared" ca="1" si="204"/>
        <v>3.8048531776474576E+16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3.8048531776474576E+16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158535549068644.06</v>
      </c>
      <c r="L6181" s="455">
        <f t="shared" ca="1" si="204"/>
        <v>3.8207067325543224E+16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3.8207067325543224E+16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159196113856430.09</v>
      </c>
      <c r="L6182" s="455">
        <f t="shared" ca="1" si="204"/>
        <v>3.8366263439399656E+16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3.8366263439399656E+16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159859430997498.56</v>
      </c>
      <c r="L6183" s="455">
        <f t="shared" ca="1" si="204"/>
        <v>3.8526122870397152E+16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3.8526122870397152E+16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160525511959988.13</v>
      </c>
      <c r="L6184" s="455">
        <f t="shared" ca="1" si="204"/>
        <v>3.8686648382357144E+16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3.8686648382357144E+16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161194368259821.44</v>
      </c>
      <c r="L6185" s="455">
        <f t="shared" ca="1" si="204"/>
        <v>3.8847842750616968E+16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3.8847842750616968E+16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161866011460904.03</v>
      </c>
      <c r="L6186" s="455">
        <f t="shared" ca="1" si="204"/>
        <v>3.9009708762077872E+16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3.9009708762077872E+16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162540453175324.47</v>
      </c>
      <c r="L6187" s="455">
        <f t="shared" ca="1" si="204"/>
        <v>3.91722492152532E+16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3.91722492152532E+16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163217705063555</v>
      </c>
      <c r="L6188" s="455">
        <f t="shared" ca="1" si="204"/>
        <v>3.9335466920316752E+16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3.9335466920316752E+16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163897778834653.13</v>
      </c>
      <c r="L6189" s="455">
        <f t="shared" ca="1" si="204"/>
        <v>3.9499364699151408E+16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3.9499364699151408E+16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164580686246464.19</v>
      </c>
      <c r="L6190" s="455">
        <f t="shared" ca="1" si="204"/>
        <v>3.9663945385397872E+16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3.9663945385397872E+16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165266439105824.47</v>
      </c>
      <c r="L6191" s="455">
        <f t="shared" ca="1" si="204"/>
        <v>3.9829211824503696E+16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3.9829211824503696E+16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165955049268765.41</v>
      </c>
      <c r="L6192" s="455">
        <f t="shared" ca="1" si="204"/>
        <v>3.9995166873772464E+16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3.9995166873772464E+16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166646528640718.59</v>
      </c>
      <c r="L6193" s="455">
        <f t="shared" ca="1" si="204"/>
        <v>4.0161813402413184E+16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4.0161813402413184E+16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167340889176721.59</v>
      </c>
      <c r="L6194" s="455">
        <f t="shared" ca="1" si="204"/>
        <v>4.0329154291589904E+16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4.0329154291589904E+16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168038142881624.59</v>
      </c>
      <c r="L6195" s="455">
        <f t="shared" ca="1" si="204"/>
        <v>4.0497192434471528E+16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4.0497192434471528E+16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168738301810298.03</v>
      </c>
      <c r="L6196" s="455">
        <f t="shared" ca="1" si="204"/>
        <v>4.0665930736281824E+16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4.0665930736281824E+16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169441378067840.94</v>
      </c>
      <c r="L6197" s="455">
        <f t="shared" ca="1" si="204"/>
        <v>4.0835372114349664E+16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4.0835372114349664E+16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170147383809790.25</v>
      </c>
      <c r="L6198" s="455">
        <f t="shared" ca="1" si="204"/>
        <v>4.1005519498159456E+16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4.1005519498159456E+16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170856331242331.06</v>
      </c>
      <c r="L6199" s="455">
        <f t="shared" ca="1" si="204"/>
        <v>4.1176375829401784E+16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4.1176375829401784E+16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171568232622507.44</v>
      </c>
      <c r="L6200" s="455">
        <f t="shared" ca="1" si="204"/>
        <v>4.1347944062024288E+16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4.1347944062024288E+16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172283100258434.53</v>
      </c>
      <c r="L6201" s="455">
        <f t="shared" ca="1" si="204"/>
        <v>4.152022716228272E+16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4.152022716228272E+16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173000946509511.34</v>
      </c>
      <c r="L6202" s="455">
        <f t="shared" ca="1" si="204"/>
        <v>4.1693228108792232E+16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4.1693228108792232E+16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173721783786634.31</v>
      </c>
      <c r="L6203" s="455">
        <f t="shared" ca="1" si="204"/>
        <v>4.1866949892578864E+16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4.1866949892578864E+16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174445624552411.94</v>
      </c>
      <c r="L6204" s="455">
        <f t="shared" ca="1" si="204"/>
        <v>4.2041395517131272E+16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4.2041395517131272E+16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175172481321380.31</v>
      </c>
      <c r="L6205" s="455">
        <f t="shared" ca="1" si="204"/>
        <v>4.2216567998452656E+16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4.2216567998452656E+16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175902366660219.41</v>
      </c>
      <c r="L6206" s="455">
        <f t="shared" ca="1" si="204"/>
        <v>4.2392470365112872E+16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4.2392470365112872E+16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176635293187970.31</v>
      </c>
      <c r="L6207" s="455">
        <f t="shared" ca="1" si="204"/>
        <v>4.256910565830084E+16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4.256910565830084E+16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177371273576253.5</v>
      </c>
      <c r="L6208" s="455">
        <f t="shared" ca="1" si="204"/>
        <v>4.2746476931877096E+16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4.2746476931877096E+16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178110320549487.91</v>
      </c>
      <c r="L6209" s="455">
        <f t="shared" ca="1" si="204"/>
        <v>4.2924587252426584E+16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4.2924587252426584E+16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178852446885110.75</v>
      </c>
      <c r="L6210" s="455">
        <f t="shared" ca="1" si="204"/>
        <v>4.3103439699311696E+16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4.3103439699311696E+16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179597665413798.72</v>
      </c>
      <c r="L6211" s="455">
        <f t="shared" ca="1" si="204"/>
        <v>4.3283037364725496E+16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4.3283037364725496E+16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180345989019689.56</v>
      </c>
      <c r="L6212" s="455">
        <f t="shared" ca="1" si="204"/>
        <v>4.3463383353745184E+16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4.3463383353745184E+16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181097430640604.94</v>
      </c>
      <c r="L6213" s="455">
        <f t="shared" ca="1" si="204"/>
        <v>4.3644480784385792E+16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4.3644480784385792E+16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181852003268274.13</v>
      </c>
      <c r="L6214" s="455">
        <f t="shared" ca="1" si="204"/>
        <v>4.3826332787654064E+16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4.3826332787654064E+16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182609719948558.59</v>
      </c>
      <c r="L6215" s="455">
        <f t="shared" ca="1" si="204"/>
        <v>4.4008942507602624E+16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4.4008942507602624E+16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183370593781677.59</v>
      </c>
      <c r="L6216" s="455">
        <f t="shared" ca="1" si="204"/>
        <v>4.4192313101384304E+16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4.4192313101384304E+16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184134637922434.59</v>
      </c>
      <c r="L6217" s="455">
        <f t="shared" ca="1" si="204"/>
        <v>4.4376447739306736E+16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4.4376447739306736E+16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184901865580444.72</v>
      </c>
      <c r="L6218" s="455">
        <f t="shared" ca="1" si="204"/>
        <v>4.4561349604887184E+16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4.4561349604887184E+16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185672290020363.25</v>
      </c>
      <c r="L6219" s="455">
        <f t="shared" ca="1" si="204"/>
        <v>4.4747021894907544E+16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4.4747021894907544E+16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186445924562114.75</v>
      </c>
      <c r="L6220" s="455">
        <f t="shared" ca="1" si="204"/>
        <v>4.4933467819469656E+16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4.4933467819469656E+16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187222782581123.56</v>
      </c>
      <c r="L6221" s="455">
        <f t="shared" ca="1" si="204"/>
        <v>4.5120690602050776E+16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4.5120690602050776E+16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188002877508544.91</v>
      </c>
      <c r="L6222" s="455">
        <f t="shared" ca="1" si="204"/>
        <v>4.530869347955932E+16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4.530869347955932E+16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188786222831497.16</v>
      </c>
      <c r="L6223" s="455">
        <f t="shared" ca="1" si="204"/>
        <v>4.5497479702390816E+16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4.5497479702390816E+16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189572832093295.06</v>
      </c>
      <c r="L6224" s="455">
        <f t="shared" ca="1" si="204"/>
        <v>4.5687052534484112E+16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4.5687052534484112E+16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190362718893683.81</v>
      </c>
      <c r="L6225" s="455">
        <f t="shared" ca="1" si="204"/>
        <v>4.5877415253377792E+16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4.5877415253377792E+16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191155896889074.13</v>
      </c>
      <c r="L6226" s="455">
        <f t="shared" ca="1" si="204"/>
        <v>4.6068571150266864E+16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4.6068571150266864E+16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191952379792778.59</v>
      </c>
      <c r="L6227" s="455">
        <f t="shared" ca="1" si="204"/>
        <v>4.626052353005964E+16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4.626052353005964E+16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192752181375248.5</v>
      </c>
      <c r="L6228" s="455">
        <f t="shared" ca="1" si="204"/>
        <v>4.6453275711434888E+16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4.6453275711434888E+16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193555315464312.03</v>
      </c>
      <c r="L6229" s="455">
        <f t="shared" ca="1" si="204"/>
        <v>4.66468310268992E+16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4.66468310268992E+16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194361795945413.34</v>
      </c>
      <c r="L6230" s="455">
        <f t="shared" ca="1" si="204"/>
        <v>4.6841192822844616E+16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4.6841192822844616E+16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195171636761852.56</v>
      </c>
      <c r="L6231" s="455">
        <f t="shared" ca="1" si="204"/>
        <v>4.7036364459606472E+16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4.7036364459606472E+16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195984851915026.97</v>
      </c>
      <c r="L6232" s="455">
        <f t="shared" ca="1" si="204"/>
        <v>4.7232349311521496E+16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4.7232349311521496E+16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196801455464672.91</v>
      </c>
      <c r="L6233" s="455">
        <f t="shared" ca="1" si="204"/>
        <v>4.7429150766986168E+16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4.7429150766986168E+16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197621461529109.03</v>
      </c>
      <c r="L6234" s="455">
        <f t="shared" ca="1" si="204"/>
        <v>4.762677222851528E+16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4.762677222851528E+16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198444884285480.34</v>
      </c>
      <c r="L6235" s="455">
        <f t="shared" ca="1" si="204"/>
        <v>4.782521711280076E+16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4.782521711280076E+16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199271737970003.16</v>
      </c>
      <c r="L6236" s="455">
        <f t="shared" ca="1" si="204"/>
        <v>4.802448885077076E+16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4.802448885077076E+16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200102036878211.5</v>
      </c>
      <c r="L6237" s="455">
        <f t="shared" ca="1" si="204"/>
        <v>4.8224590887648968E+16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4.8224590887648968E+16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200935795365204.03</v>
      </c>
      <c r="L6238" s="455">
        <f t="shared" ca="1" si="204"/>
        <v>4.8425526683014176E+16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4.8425526683014176E+16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201773027845892.41</v>
      </c>
      <c r="L6239" s="455">
        <f t="shared" ca="1" si="204"/>
        <v>4.8627299710860072E+16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4.8627299710860072E+16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202613748795250.31</v>
      </c>
      <c r="L6240" s="455">
        <f t="shared" ca="1" si="204"/>
        <v>4.882991345965532E+16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4.882991345965532E+16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203457972748563.84</v>
      </c>
      <c r="L6241" s="455">
        <f t="shared" ca="1" si="204"/>
        <v>4.903337143240388E+16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4.903337143240388E+16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204305714301682.84</v>
      </c>
      <c r="L6242" s="455">
        <f t="shared" ca="1" si="204"/>
        <v>4.923767714670556E+16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4.923767714670556E+16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205156988111273.16</v>
      </c>
      <c r="L6243" s="455">
        <f t="shared" ca="1" si="204"/>
        <v>4.9442834134816832E+16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4.9442834134816832E+16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206011808895070.13</v>
      </c>
      <c r="L6244" s="455">
        <f t="shared" ca="1" si="204"/>
        <v>4.9648845943711904E+16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4.9648845943711904E+16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206870191432132.94</v>
      </c>
      <c r="L6245" s="455">
        <f t="shared" ca="1" si="204"/>
        <v>4.985571613514404E+16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4.985571613514404E+16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207732150563100.16</v>
      </c>
      <c r="L6246" s="455">
        <f t="shared" ca="1" si="204"/>
        <v>5.0063448285707144E+16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5.0063448285707144E+16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208597701190446.44</v>
      </c>
      <c r="L6247" s="455">
        <f t="shared" ca="1" si="204"/>
        <v>5.0272045986897592E+16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5.0272045986897592E+16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209466858278739.97</v>
      </c>
      <c r="L6248" s="455">
        <f t="shared" ca="1" si="204"/>
        <v>5.0481512845176328E+16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5.0481512845176328E+16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210339636854901.38</v>
      </c>
      <c r="L6249" s="455">
        <f t="shared" ca="1" si="204"/>
        <v>5.0691852482031232E+16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5.0691852482031232E+16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211216052008463.47</v>
      </c>
      <c r="L6250" s="455">
        <f t="shared" ca="1" si="204"/>
        <v>5.0903068534039696E+16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685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686</v>
      </c>
    </row>
    <row r="2" spans="1:13" ht="11.25" customHeight="1" x14ac:dyDescent="0.3">
      <c r="A2" s="476"/>
      <c r="B2" s="476"/>
      <c r="C2" s="477" t="s">
        <v>687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688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664</v>
      </c>
      <c r="B5" s="476" t="s">
        <v>678</v>
      </c>
      <c r="C5" s="477" t="s">
        <v>689</v>
      </c>
      <c r="D5" s="559" t="s">
        <v>690</v>
      </c>
      <c r="E5" s="548"/>
      <c r="F5" s="559" t="s">
        <v>691</v>
      </c>
      <c r="G5" s="548"/>
      <c r="H5" s="559" t="s">
        <v>692</v>
      </c>
      <c r="I5" s="548"/>
      <c r="J5" s="559" t="s">
        <v>693</v>
      </c>
      <c r="K5" s="548"/>
      <c r="L5" s="306"/>
      <c r="M5" s="306"/>
    </row>
    <row r="6" spans="1:13" ht="11.25" customHeight="1" x14ac:dyDescent="0.3">
      <c r="A6" s="476"/>
      <c r="B6" s="476"/>
      <c r="C6" s="477"/>
      <c r="D6" s="199" t="s">
        <v>694</v>
      </c>
      <c r="E6" s="199" t="s">
        <v>162</v>
      </c>
      <c r="F6" s="199" t="s">
        <v>694</v>
      </c>
      <c r="G6" s="199" t="s">
        <v>162</v>
      </c>
      <c r="H6" s="199" t="s">
        <v>694</v>
      </c>
      <c r="I6" s="199" t="s">
        <v>162</v>
      </c>
      <c r="J6" s="199" t="s">
        <v>694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695</v>
      </c>
      <c r="C1" s="484" t="s">
        <v>696</v>
      </c>
      <c r="D1" s="484" t="s">
        <v>697</v>
      </c>
      <c r="E1" s="484" t="s">
        <v>698</v>
      </c>
      <c r="F1" s="484" t="s">
        <v>699</v>
      </c>
      <c r="G1" s="484"/>
      <c r="H1" s="484"/>
    </row>
    <row r="2" spans="1:8" ht="11.25" customHeight="1" x14ac:dyDescent="0.3">
      <c r="A2" s="484" t="s">
        <v>700</v>
      </c>
      <c r="B2" s="306" t="s">
        <v>701</v>
      </c>
      <c r="C2" s="484" t="s">
        <v>702</v>
      </c>
      <c r="D2" s="484"/>
      <c r="E2" s="484" t="s">
        <v>703</v>
      </c>
      <c r="F2" s="484"/>
      <c r="G2" s="484"/>
      <c r="H2" s="484"/>
    </row>
    <row r="3" spans="1:8" ht="11.25" customHeight="1" x14ac:dyDescent="0.3">
      <c r="A3" s="484" t="s">
        <v>704</v>
      </c>
      <c r="B3" s="484" t="s">
        <v>705</v>
      </c>
      <c r="C3" s="484" t="s">
        <v>706</v>
      </c>
      <c r="D3" s="484"/>
      <c r="E3" s="484"/>
      <c r="F3" s="484"/>
      <c r="G3" s="484"/>
      <c r="H3" s="484"/>
    </row>
    <row r="4" spans="1:8" ht="11.25" customHeight="1" x14ac:dyDescent="0.3">
      <c r="A4" s="484" t="s">
        <v>707</v>
      </c>
      <c r="B4" s="485" t="s">
        <v>708</v>
      </c>
      <c r="C4" s="484" t="s">
        <v>709</v>
      </c>
      <c r="D4" s="484"/>
      <c r="E4" s="484" t="s">
        <v>710</v>
      </c>
      <c r="F4" s="484"/>
      <c r="G4" s="484"/>
      <c r="H4" s="484"/>
    </row>
    <row r="5" spans="1:8" ht="11.25" customHeight="1" x14ac:dyDescent="0.3">
      <c r="A5" s="484" t="s">
        <v>707</v>
      </c>
      <c r="B5" s="484" t="s">
        <v>711</v>
      </c>
      <c r="C5" s="484" t="s">
        <v>712</v>
      </c>
      <c r="D5" s="484"/>
      <c r="E5" s="484" t="s">
        <v>710</v>
      </c>
      <c r="F5" s="484"/>
      <c r="G5" s="484"/>
      <c r="H5" s="484"/>
    </row>
    <row r="6" spans="1:8" ht="11.25" customHeight="1" x14ac:dyDescent="0.3">
      <c r="A6" s="484" t="s">
        <v>641</v>
      </c>
      <c r="B6" s="484" t="s">
        <v>713</v>
      </c>
      <c r="C6" s="484" t="s">
        <v>714</v>
      </c>
      <c r="D6" s="484"/>
      <c r="E6" s="306" t="s">
        <v>715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716</v>
      </c>
      <c r="C7" s="484" t="s">
        <v>717</v>
      </c>
      <c r="D7" s="484"/>
      <c r="E7" s="484" t="s">
        <v>718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708</v>
      </c>
      <c r="C8" s="484" t="s">
        <v>719</v>
      </c>
      <c r="D8" s="484"/>
      <c r="E8" s="484"/>
      <c r="F8" s="484"/>
      <c r="G8" s="484"/>
      <c r="H8" s="484"/>
    </row>
    <row r="9" spans="1:8" ht="11.25" customHeight="1" x14ac:dyDescent="0.3">
      <c r="A9" s="484" t="s">
        <v>720</v>
      </c>
      <c r="B9" s="306" t="s">
        <v>721</v>
      </c>
      <c r="C9" s="484" t="s">
        <v>719</v>
      </c>
      <c r="D9" s="484"/>
      <c r="E9" s="484" t="s">
        <v>722</v>
      </c>
      <c r="F9" s="484"/>
      <c r="G9" s="484"/>
      <c r="H9" s="484"/>
    </row>
    <row r="10" spans="1:8" ht="11.25" customHeight="1" x14ac:dyDescent="0.3">
      <c r="A10" s="484" t="s">
        <v>723</v>
      </c>
      <c r="B10" s="484" t="s">
        <v>712</v>
      </c>
      <c r="C10" s="486" t="s">
        <v>724</v>
      </c>
      <c r="D10" s="486"/>
      <c r="E10" s="306" t="s">
        <v>725</v>
      </c>
      <c r="F10" s="484"/>
      <c r="G10" s="484"/>
      <c r="H10" s="484"/>
    </row>
    <row r="11" spans="1:8" ht="11.25" customHeight="1" x14ac:dyDescent="0.3">
      <c r="A11" s="484" t="s">
        <v>726</v>
      </c>
      <c r="B11" s="485" t="s">
        <v>727</v>
      </c>
      <c r="C11" s="484" t="s">
        <v>728</v>
      </c>
      <c r="D11" s="484"/>
      <c r="E11" s="487" t="s">
        <v>729</v>
      </c>
      <c r="F11" s="484"/>
      <c r="G11" s="484" t="s">
        <v>730</v>
      </c>
      <c r="H11" s="484" t="s">
        <v>731</v>
      </c>
    </row>
    <row r="12" spans="1:8" ht="11.25" customHeight="1" x14ac:dyDescent="0.3">
      <c r="A12" s="484" t="s">
        <v>732</v>
      </c>
      <c r="B12" s="484" t="s">
        <v>733</v>
      </c>
      <c r="C12" s="484" t="s">
        <v>734</v>
      </c>
      <c r="D12" s="484"/>
      <c r="E12" s="484" t="s">
        <v>735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701</v>
      </c>
      <c r="C13" s="484" t="s">
        <v>731</v>
      </c>
      <c r="D13" s="484"/>
      <c r="E13" s="485" t="s">
        <v>736</v>
      </c>
      <c r="F13" s="484"/>
      <c r="G13" s="484"/>
      <c r="H13" s="484"/>
    </row>
    <row r="14" spans="1:8" ht="11.25" customHeight="1" x14ac:dyDescent="0.3">
      <c r="A14" s="484" t="s">
        <v>737</v>
      </c>
      <c r="B14" s="484" t="s">
        <v>708</v>
      </c>
      <c r="C14" s="484" t="s">
        <v>709</v>
      </c>
      <c r="D14" s="484"/>
      <c r="E14" s="488" t="s">
        <v>738</v>
      </c>
      <c r="F14" s="484"/>
      <c r="G14" s="484"/>
      <c r="H14" s="484"/>
    </row>
    <row r="15" spans="1:8" ht="11.25" customHeight="1" x14ac:dyDescent="0.3">
      <c r="A15" s="484" t="s">
        <v>739</v>
      </c>
      <c r="B15" s="484" t="s">
        <v>740</v>
      </c>
      <c r="C15" s="484" t="s">
        <v>741</v>
      </c>
      <c r="D15" s="484"/>
      <c r="E15" s="306" t="s">
        <v>742</v>
      </c>
      <c r="F15" s="484"/>
      <c r="G15" s="484"/>
      <c r="H15" s="484"/>
    </row>
    <row r="16" spans="1:8" ht="11.25" customHeight="1" x14ac:dyDescent="0.3">
      <c r="A16" s="484" t="s">
        <v>743</v>
      </c>
      <c r="B16" s="306" t="s">
        <v>701</v>
      </c>
      <c r="C16" s="484" t="s">
        <v>717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744</v>
      </c>
      <c r="B17" s="485" t="s">
        <v>745</v>
      </c>
      <c r="C17" s="484" t="s">
        <v>717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746</v>
      </c>
      <c r="B18" s="484" t="s">
        <v>708</v>
      </c>
      <c r="C18" s="484" t="s">
        <v>747</v>
      </c>
      <c r="D18" s="484"/>
      <c r="E18" s="484" t="s">
        <v>748</v>
      </c>
      <c r="F18" s="484"/>
      <c r="G18" s="484"/>
      <c r="H18" s="484"/>
    </row>
    <row r="19" spans="1:8" ht="11.25" customHeight="1" x14ac:dyDescent="0.3">
      <c r="A19" s="484" t="s">
        <v>749</v>
      </c>
      <c r="B19" s="485" t="s">
        <v>705</v>
      </c>
      <c r="C19" s="484" t="s">
        <v>750</v>
      </c>
      <c r="D19" s="484"/>
      <c r="E19" s="487" t="s">
        <v>751</v>
      </c>
      <c r="F19" s="484"/>
      <c r="G19" s="484"/>
      <c r="H19" s="484"/>
    </row>
    <row r="20" spans="1:8" ht="11.25" customHeight="1" x14ac:dyDescent="0.3">
      <c r="A20" s="484" t="s">
        <v>752</v>
      </c>
      <c r="B20" s="484" t="s">
        <v>708</v>
      </c>
      <c r="C20" s="484" t="s">
        <v>750</v>
      </c>
      <c r="D20" s="484"/>
      <c r="E20" s="484" t="s">
        <v>751</v>
      </c>
      <c r="F20" s="484"/>
      <c r="G20" s="484"/>
      <c r="H20" s="484"/>
    </row>
    <row r="21" spans="1:8" ht="11.25" customHeight="1" x14ac:dyDescent="0.3">
      <c r="A21" s="484" t="s">
        <v>753</v>
      </c>
      <c r="B21" s="485" t="s">
        <v>705</v>
      </c>
      <c r="C21" s="484" t="s">
        <v>754</v>
      </c>
      <c r="D21" s="484" t="s">
        <v>755</v>
      </c>
      <c r="E21" s="484"/>
      <c r="F21" s="484"/>
      <c r="G21" s="484"/>
      <c r="H21" s="484"/>
    </row>
    <row r="22" spans="1:8" ht="11.25" customHeight="1" x14ac:dyDescent="0.3">
      <c r="A22" s="484" t="s">
        <v>753</v>
      </c>
      <c r="B22" s="484" t="s">
        <v>756</v>
      </c>
      <c r="C22" s="484" t="s">
        <v>757</v>
      </c>
      <c r="D22" s="484" t="s">
        <v>758</v>
      </c>
      <c r="E22" s="484"/>
      <c r="F22" s="484"/>
      <c r="G22" s="484"/>
      <c r="H22" s="484"/>
    </row>
    <row r="23" spans="1:8" ht="11.25" customHeight="1" x14ac:dyDescent="0.3">
      <c r="A23" s="484" t="s">
        <v>759</v>
      </c>
      <c r="B23" s="484" t="s">
        <v>705</v>
      </c>
      <c r="C23" s="484" t="s">
        <v>717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760</v>
      </c>
      <c r="B24" s="484" t="s">
        <v>761</v>
      </c>
      <c r="C24" s="484" t="s">
        <v>709</v>
      </c>
      <c r="D24" s="484"/>
      <c r="E24" s="306" t="s">
        <v>762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733</v>
      </c>
      <c r="C25" s="484" t="s">
        <v>763</v>
      </c>
      <c r="D25" s="484"/>
      <c r="E25" s="484" t="s">
        <v>764</v>
      </c>
      <c r="F25" s="484"/>
      <c r="G25" s="484"/>
      <c r="H25" s="484"/>
    </row>
    <row r="26" spans="1:8" ht="11.25" customHeight="1" x14ac:dyDescent="0.3">
      <c r="A26" s="484" t="s">
        <v>765</v>
      </c>
      <c r="B26" s="484" t="s">
        <v>708</v>
      </c>
      <c r="C26" s="484" t="s">
        <v>731</v>
      </c>
      <c r="D26" s="484"/>
      <c r="E26" s="484"/>
      <c r="F26" s="484" t="s">
        <v>766</v>
      </c>
      <c r="G26" s="484" t="s">
        <v>767</v>
      </c>
      <c r="H26" s="484"/>
    </row>
    <row r="27" spans="1:8" ht="11.25" customHeight="1" x14ac:dyDescent="0.3">
      <c r="A27" s="484" t="s">
        <v>768</v>
      </c>
      <c r="B27" s="484" t="s">
        <v>708</v>
      </c>
      <c r="C27" s="484" t="s">
        <v>709</v>
      </c>
      <c r="D27" s="486">
        <v>1116</v>
      </c>
      <c r="E27" s="306" t="s">
        <v>769</v>
      </c>
      <c r="F27" s="484"/>
      <c r="G27" s="484"/>
      <c r="H27" s="484"/>
    </row>
    <row r="28" spans="1:8" ht="11.25" customHeight="1" x14ac:dyDescent="0.3">
      <c r="A28" s="484" t="s">
        <v>770</v>
      </c>
      <c r="B28" s="486">
        <v>4403872289</v>
      </c>
      <c r="C28" s="484" t="s">
        <v>709</v>
      </c>
      <c r="D28" s="484"/>
      <c r="E28" s="484" t="s">
        <v>771</v>
      </c>
      <c r="F28" s="484"/>
      <c r="G28" s="484"/>
      <c r="H28" s="484"/>
    </row>
    <row r="29" spans="1:8" ht="11.25" customHeight="1" x14ac:dyDescent="0.3">
      <c r="A29" s="484" t="s">
        <v>772</v>
      </c>
      <c r="B29" s="306" t="s">
        <v>701</v>
      </c>
      <c r="C29" s="484" t="s">
        <v>717</v>
      </c>
      <c r="D29" s="484"/>
      <c r="E29" s="306" t="s">
        <v>773</v>
      </c>
      <c r="F29" s="484" t="s">
        <v>774</v>
      </c>
      <c r="G29" s="484" t="s">
        <v>775</v>
      </c>
      <c r="H29" s="484"/>
    </row>
    <row r="30" spans="1:8" ht="11.25" customHeight="1" x14ac:dyDescent="0.3">
      <c r="A30" s="484" t="s">
        <v>776</v>
      </c>
      <c r="B30" s="484" t="s">
        <v>733</v>
      </c>
      <c r="C30" s="484" t="s">
        <v>777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778</v>
      </c>
      <c r="B31" s="484" t="s">
        <v>708</v>
      </c>
      <c r="C31" s="484" t="s">
        <v>709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779</v>
      </c>
      <c r="B32" s="484" t="s">
        <v>708</v>
      </c>
      <c r="C32" s="484" t="s">
        <v>731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780</v>
      </c>
      <c r="B33" s="487" t="s">
        <v>781</v>
      </c>
      <c r="C33" s="484" t="s">
        <v>731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782</v>
      </c>
      <c r="B34" s="484" t="s">
        <v>783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784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785</v>
      </c>
      <c r="G2" s="65"/>
      <c r="I2" s="92" t="s">
        <v>786</v>
      </c>
    </row>
    <row r="3" spans="1:10" ht="14.25" customHeight="1" x14ac:dyDescent="0.3">
      <c r="A3" s="92" t="s">
        <v>787</v>
      </c>
      <c r="B3" s="489"/>
      <c r="C3" s="490"/>
      <c r="E3" s="491" t="s">
        <v>788</v>
      </c>
      <c r="F3" s="92" t="s">
        <v>789</v>
      </c>
      <c r="G3" s="65"/>
      <c r="I3" s="492">
        <v>0.46899999999999997</v>
      </c>
      <c r="J3" s="92" t="s">
        <v>790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791</v>
      </c>
      <c r="B6" s="489"/>
      <c r="C6" s="490"/>
      <c r="E6" s="491" t="s">
        <v>792</v>
      </c>
      <c r="F6" s="92" t="s">
        <v>737</v>
      </c>
      <c r="G6" s="65"/>
      <c r="I6" s="493">
        <v>0.46899999999999997</v>
      </c>
      <c r="J6" s="92" t="s">
        <v>790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793</v>
      </c>
      <c r="C11" s="490" t="s">
        <v>794</v>
      </c>
      <c r="D11" s="86" t="s">
        <v>795</v>
      </c>
      <c r="E11" s="491" t="s">
        <v>796</v>
      </c>
      <c r="F11" s="86" t="s">
        <v>797</v>
      </c>
      <c r="G11" s="65" t="s">
        <v>798</v>
      </c>
      <c r="H11" s="86" t="s">
        <v>799</v>
      </c>
    </row>
    <row r="12" spans="1:10" ht="14.25" customHeight="1" x14ac:dyDescent="0.3">
      <c r="A12" s="86" t="s">
        <v>800</v>
      </c>
      <c r="B12" s="489">
        <v>110059119914</v>
      </c>
      <c r="C12" s="494" t="s">
        <v>801</v>
      </c>
      <c r="D12" s="86" t="s">
        <v>789</v>
      </c>
      <c r="E12" s="491">
        <v>8.2900000000000001E-2</v>
      </c>
      <c r="F12" s="86" t="s">
        <v>802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803</v>
      </c>
      <c r="D13" s="86" t="s">
        <v>789</v>
      </c>
      <c r="E13" s="491">
        <v>8.2900000000000001E-2</v>
      </c>
      <c r="F13" s="86" t="s">
        <v>802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60" t="s">
        <v>804</v>
      </c>
      <c r="D1" s="561"/>
      <c r="E1" s="561"/>
      <c r="F1" s="561"/>
      <c r="G1" s="561"/>
      <c r="H1" s="562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678</v>
      </c>
      <c r="B2" s="499" t="s">
        <v>793</v>
      </c>
      <c r="C2" s="500" t="s">
        <v>805</v>
      </c>
      <c r="D2" s="500" t="s">
        <v>806</v>
      </c>
      <c r="E2" s="500" t="s">
        <v>807</v>
      </c>
      <c r="F2" s="500" t="s">
        <v>808</v>
      </c>
      <c r="G2" s="500" t="s">
        <v>809</v>
      </c>
      <c r="H2" s="500" t="s">
        <v>810</v>
      </c>
      <c r="I2" s="501" t="s">
        <v>811</v>
      </c>
      <c r="J2" s="501" t="s">
        <v>812</v>
      </c>
      <c r="K2" s="501" t="s">
        <v>813</v>
      </c>
      <c r="L2" s="501" t="s">
        <v>814</v>
      </c>
      <c r="M2" s="502" t="s">
        <v>815</v>
      </c>
      <c r="N2" s="502" t="s">
        <v>816</v>
      </c>
      <c r="O2" s="502" t="s">
        <v>813</v>
      </c>
      <c r="P2" s="502" t="s">
        <v>814</v>
      </c>
      <c r="Q2" s="503"/>
      <c r="R2" s="504" t="s">
        <v>817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818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819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820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821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819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820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818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819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820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818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822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819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820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2026-05-06T00:30:52Z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